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Users\KOffenmuller\Desktop\"/>
    </mc:Choice>
  </mc:AlternateContent>
  <bookViews>
    <workbookView xWindow="0" yWindow="0" windowWidth="27870" windowHeight="1288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B20"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4"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<sst xmlns="http://schemas.openxmlformats.org/spreadsheetml/2006/main" count="22148" uniqueCount="15668">
  <si>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</si>
  <si>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</si>
  <si>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</si>
  <si>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</si>
  <si>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</si>
  <si>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</si>
  <si>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</si>
  <si>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</si>
  <si>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</si>
  <si>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</si>
  <si>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</si>
  <si>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</si>
  <si>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</si>
  <si>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</si>
  <si>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</si>
  <si>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</si>
  <si>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</si>
  <si>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</si>
  <si>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</si>
  <si>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</si>
  <si>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</si>
  <si>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</si>
  <si>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</si>
  <si>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</si>
  <si>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</si>
  <si>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</si>
  <si>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</si>
  <si>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</si>
  <si>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</si>
  <si>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</si>
  <si>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</si>
  <si>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</si>
  <si>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</si>
  <si>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</si>
  <si>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</si>
  <si>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</si>
  <si>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</si>
  <si>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</si>
  <si>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</si>
  <si>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</si>
  <si>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</si>
  <si>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</si>
  <si>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</si>
  <si>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</si>
  <si>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</si>
  <si>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</si>
  <si>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</si>
  <si>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</si>
  <si>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</si>
  <si>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</si>
  <si>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</si>
  <si>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</si>
  <si>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</si>
  <si>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</si>
  <si>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</si>
  <si>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</si>
  <si>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</si>
  <si>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</si>
  <si>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</si>
  <si>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</si>
  <si>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</si>
  <si>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</si>
  <si>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</si>
  <si>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</si>
  <si>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</si>
  <si>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</si>
  <si>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</si>
  <si>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</si>
  <si>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</si>
  <si>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</si>
  <si>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</si>
  <si>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</si>
  <si>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</si>
  <si>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</si>
  <si>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</si>
  <si>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</si>
  <si>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</si>
  <si>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</si>
  <si>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</si>
  <si>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</si>
  <si>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</si>
  <si>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</si>
  <si>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</si>
  <si>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</si>
  <si>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</si>
  <si>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</si>
  <si>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</si>
  <si>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</si>
  <si>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</si>
  <si>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</si>
  <si>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</si>
  <si>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</si>
  <si>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</si>
  <si>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</si>
  <si>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</si>
  <si>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</si>
  <si>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</si>
  <si>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</si>
  <si>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</si>
  <si>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</si>
  <si>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</si>
  <si>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</si>
  <si>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</si>
  <si>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</si>
  <si>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</si>
  <si>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</si>
  <si>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</si>
  <si>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</si>
  <si>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</si>
  <si>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</si>
  <si>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</si>
  <si>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</si>
  <si>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</si>
  <si>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</si>
  <si>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</si>
  <si>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</si>
  <si>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</si>
  <si>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</si>
  <si>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</si>
  <si>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</si>
  <si>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</si>
  <si>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</si>
  <si>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</si>
  <si>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</si>
  <si>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</si>
  <si>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</si>
  <si>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</si>
  <si>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</si>
  <si>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</si>
  <si>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</si>
  <si>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</si>
  <si>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</si>
  <si>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</si>
  <si>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</si>
  <si>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</si>
  <si>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</si>
  <si>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</si>
  <si>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</si>
  <si>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</si>
  <si>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</si>
  <si>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</si>
  <si>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</si>
  <si>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</si>
  <si>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</si>
  <si>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</si>
  <si>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</si>
  <si>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</si>
  <si>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</si>
  <si>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</si>
  <si>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</si>
  <si>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</si>
  <si>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</si>
  <si>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</si>
  <si>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</si>
  <si>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</si>
  <si>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</si>
  <si>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</si>
  <si>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</si>
  <si>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</si>
  <si>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</si>
  <si>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</si>
  <si>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</si>
  <si>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</si>
  <si>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</si>
  <si>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</si>
  <si>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</si>
  <si>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</si>
  <si>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</si>
  <si>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</si>
  <si>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</si>
  <si>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</si>
  <si>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</si>
  <si>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</si>
  <si>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</si>
  <si>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</si>
  <si>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</si>
  <si>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</si>
  <si>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</si>
  <si>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</si>
  <si>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</si>
  <si>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</si>
  <si>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</si>
  <si>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</si>
  <si>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</si>
  <si>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</si>
  <si>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</si>
  <si>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</si>
  <si>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</si>
  <si>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</si>
  <si>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</si>
  <si>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</si>
  <si>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</si>
  <si>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</si>
  <si>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</si>
  <si>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</si>
  <si>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</si>
  <si>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</si>
  <si>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</si>
  <si>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</si>
  <si>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</si>
  <si>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</si>
  <si>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</si>
  <si>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</si>
  <si>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</si>
  <si>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</si>
  <si>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</si>
  <si>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</si>
  <si>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</si>
  <si>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</si>
  <si>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</si>
  <si>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</si>
  <si>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</si>
  <si>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</si>
  <si>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</si>
  <si>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</si>
  <si>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</si>
  <si>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</si>
  <si>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</si>
  <si>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</si>
  <si>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</si>
  <si>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</si>
  <si>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</si>
  <si>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</si>
  <si>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</si>
  <si>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</si>
  <si>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</si>
  <si>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</si>
  <si>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</si>
  <si>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</si>
  <si>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</si>
  <si>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</si>
  <si>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</si>
  <si>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</si>
  <si>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</si>
  <si>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</si>
  <si>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</si>
  <si>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</si>
  <si>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</si>
  <si>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</si>
  <si>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</si>
  <si>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</si>
  <si>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</si>
  <si>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</si>
  <si>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</si>
  <si>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</si>
  <si>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</si>
  <si>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</si>
  <si>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</si>
  <si>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</si>
  <si>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</si>
  <si>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</si>
  <si>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</si>
  <si>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</si>
  <si>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</si>
  <si>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</si>
  <si>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</si>
  <si>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</si>
  <si>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</si>
  <si>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</si>
  <si>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</si>
  <si>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</si>
  <si>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</si>
  <si>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</si>
  <si>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</si>
  <si>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</si>
  <si>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</si>
  <si>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</si>
  <si>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</si>
  <si>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</si>
  <si>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</si>
  <si>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</si>
  <si>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</si>
  <si>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</si>
  <si>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</si>
  <si>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</si>
  <si>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</si>
  <si>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</si>
  <si>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</si>
  <si>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</si>
  <si>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</si>
  <si>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</si>
  <si>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</si>
  <si>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</si>
  <si>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</si>
  <si>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</si>
  <si>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</si>
  <si>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</si>
  <si>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</si>
  <si>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</si>
  <si>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</si>
  <si>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</si>
  <si>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</si>
  <si>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</si>
  <si>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</si>
  <si>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</si>
  <si>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</si>
  <si>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</si>
  <si>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</si>
  <si>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</si>
  <si>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</si>
  <si>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</si>
  <si>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</si>
  <si>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</si>
  <si>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</si>
  <si>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</si>
  <si>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</si>
  <si>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</si>
  <si>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</si>
  <si>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</si>
  <si>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</si>
  <si>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</si>
  <si>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</si>
  <si>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</si>
  <si>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</si>
  <si>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</si>
  <si>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</si>
  <si>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</si>
  <si>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</si>
  <si>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</si>
  <si>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</si>
  <si>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</si>
  <si>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</si>
  <si>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</si>
  <si>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</si>
  <si>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</si>
  <si>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</si>
  <si>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</si>
  <si>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</si>
  <si>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</si>
  <si>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</si>
  <si>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</si>
  <si>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</si>
  <si>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</si>
  <si>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</si>
  <si>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</si>
  <si>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</si>
  <si>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</si>
  <si>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</si>
  <si>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</si>
  <si>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</si>
  <si>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</si>
  <si>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</si>
  <si>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</si>
  <si>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</si>
  <si>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</si>
  <si>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</si>
  <si>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</si>
  <si>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</si>
  <si>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</si>
  <si>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</si>
  <si>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</si>
  <si>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</si>
  <si>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</si>
  <si>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</si>
  <si>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</si>
  <si>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</si>
  <si>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</si>
  <si>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</si>
  <si>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</si>
  <si>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</si>
  <si>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</si>
  <si>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</si>
  <si>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</si>
  <si>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</si>
  <si>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</si>
  <si>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</si>
  <si>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</si>
  <si>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</si>
  <si>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</si>
  <si>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</si>
  <si>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</si>
  <si>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</si>
  <si>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</si>
  <si>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</si>
  <si>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</si>
  <si>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</si>
  <si>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</si>
  <si>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</si>
  <si>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</si>
  <si>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</si>
  <si>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</si>
  <si>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</si>
  <si>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</si>
  <si>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</si>
  <si>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</si>
  <si>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</si>
  <si>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</si>
  <si>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</si>
  <si>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</si>
  <si>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</si>
  <si>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</si>
  <si>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</si>
  <si>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</si>
  <si>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</si>
  <si>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</si>
  <si>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</si>
  <si>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</si>
  <si>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</si>
  <si>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</si>
  <si>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</si>
  <si>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</si>
  <si>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</si>
  <si>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</si>
  <si>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</si>
  <si>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</si>
  <si>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</si>
  <si>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</si>
  <si>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</si>
  <si>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</si>
  <si>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</si>
  <si>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</si>
  <si>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</si>
  <si>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</si>
  <si>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</si>
  <si>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</si>
  <si>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</si>
  <si>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</si>
  <si>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</si>
  <si>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</si>
  <si>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</si>
  <si>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</si>
  <si>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</si>
  <si>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</si>
  <si>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</si>
  <si>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</si>
  <si>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</si>
  <si>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</si>
  <si>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</si>
  <si>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</si>
  <si>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</si>
  <si>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</si>
  <si>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</si>
  <si>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</si>
  <si>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</si>
  <si>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</si>
  <si>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</si>
  <si>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</si>
  <si>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</si>
  <si>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</si>
  <si>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</si>
  <si>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</si>
  <si>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</si>
  <si>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</si>
  <si>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</si>
  <si>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</si>
  <si>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</si>
  <si>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</si>
  <si>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</si>
  <si>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</si>
  <si>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</si>
  <si>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</si>
  <si>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</si>
  <si>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</si>
  <si>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</si>
  <si>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</si>
  <si>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</si>
  <si>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</si>
  <si>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</si>
  <si>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</si>
  <si>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</si>
  <si>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</si>
  <si>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</si>
  <si>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</si>
  <si>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</si>
  <si>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</si>
  <si>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</si>
  <si>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</si>
  <si>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</si>
  <si>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</si>
  <si>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</si>
  <si>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</si>
  <si>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</si>
  <si>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</si>
  <si>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</si>
  <si>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</si>
  <si>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</si>
  <si>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</si>
  <si>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</si>
  <si>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</si>
  <si>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</si>
  <si>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</si>
  <si>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</si>
  <si>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</si>
  <si>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</si>
  <si>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</si>
  <si>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</si>
  <si>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</si>
  <si>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</si>
  <si>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</si>
  <si>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</si>
  <si>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</si>
  <si>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</si>
  <si>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</si>
  <si>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</si>
  <si>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</si>
  <si>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</si>
  <si>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</si>
  <si>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</si>
  <si>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</si>
  <si>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</si>
  <si>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</si>
  <si>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</si>
  <si>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</si>
  <si>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</si>
  <si>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</si>
  <si>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</si>
  <si>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</si>
  <si>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</si>
  <si>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</si>
  <si>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</si>
  <si>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</si>
  <si>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</si>
  <si>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</si>
  <si>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</si>
  <si>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</si>
  <si>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</si>
  <si>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</si>
  <si>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</si>
  <si>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</si>
  <si>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</si>
  <si>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</si>
  <si>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</si>
  <si>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</si>
  <si>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</si>
  <si>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</si>
  <si>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</si>
  <si>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</si>
  <si>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</si>
  <si>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</si>
  <si>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</si>
  <si>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</si>
  <si>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</si>
  <si>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</si>
  <si>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</si>
  <si>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</si>
  <si>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</si>
  <si>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</si>
  <si>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</si>
  <si>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</si>
  <si>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</si>
  <si>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</si>
  <si>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</si>
  <si>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</si>
  <si>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</si>
  <si>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</si>
  <si>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</si>
  <si>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</si>
  <si>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</si>
  <si>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</si>
  <si>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</si>
  <si>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</si>
  <si>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</si>
  <si>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</si>
  <si>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</si>
  <si>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</si>
  <si>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</si>
  <si>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</si>
  <si>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</si>
  <si>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</si>
  <si>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</si>
  <si>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</si>
  <si>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</si>
  <si>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</si>
  <si>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</si>
  <si>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</si>
  <si>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</si>
  <si>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</si>
  <si>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</si>
  <si>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</si>
  <si>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</si>
  <si>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</si>
  <si>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</si>
  <si>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</si>
  <si>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</si>
  <si>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</si>
  <si>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</si>
  <si>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</si>
  <si>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</si>
  <si>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</si>
  <si>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</si>
  <si>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</si>
  <si>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</si>
  <si>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</si>
  <si>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</si>
  <si>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</si>
  <si>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</si>
  <si>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</si>
  <si>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</si>
  <si>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</si>
  <si>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</si>
  <si>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</si>
  <si>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</si>
  <si>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</si>
  <si>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</si>
  <si>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</si>
  <si>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</si>
  <si>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</si>
  <si>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</si>
  <si>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</si>
  <si>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</si>
  <si>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</si>
  <si>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</si>
  <si>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</si>
  <si>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</si>
  <si>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</si>
  <si>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</si>
  <si>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</si>
  <si>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</si>
  <si>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</si>
  <si>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</si>
  <si>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</si>
  <si>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</si>
  <si>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</si>
  <si>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</si>
  <si>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</si>
  <si>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</si>
  <si>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</si>
  <si>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</si>
  <si>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</si>
  <si>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</si>
  <si>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</si>
  <si>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</si>
  <si>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</si>
  <si>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</si>
  <si>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</si>
  <si>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</si>
  <si>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</si>
  <si>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</si>
  <si>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</si>
  <si>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</si>
  <si>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</si>
  <si>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</si>
  <si>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</si>
  <si>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</si>
  <si>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</si>
  <si>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</si>
  <si>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</si>
  <si>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</si>
  <si>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</si>
  <si>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</si>
  <si>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</si>
  <si>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</si>
  <si>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</si>
  <si>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</si>
  <si>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</si>
  <si>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</si>
  <si>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</si>
  <si>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</si>
  <si>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</si>
  <si>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</si>
  <si>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</si>
  <si>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</si>
  <si>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</si>
  <si>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</si>
  <si>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</si>
  <si>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</si>
  <si>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</si>
  <si>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</si>
  <si>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</si>
  <si>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</si>
  <si>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</si>
  <si>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</si>
  <si>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</si>
  <si>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</si>
  <si>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</si>
  <si>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</si>
  <si>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</si>
  <si>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</si>
  <si>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</si>
  <si>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</si>
  <si>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</si>
  <si>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</si>
  <si>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</si>
  <si>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</si>
  <si>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</si>
  <si>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</si>
  <si>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</si>
  <si>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</si>
  <si>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</si>
  <si>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</si>
  <si>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</si>
  <si>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</si>
  <si>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</si>
  <si>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</si>
  <si>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</si>
  <si>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</si>
  <si>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</si>
  <si>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</si>
  <si>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</si>
  <si>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</si>
  <si>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</si>
  <si>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</si>
  <si>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</si>
  <si>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</si>
  <si>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</si>
  <si>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</si>
  <si>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</si>
  <si>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</si>
  <si>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</si>
  <si>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</si>
  <si>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</si>
  <si>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</si>
  <si>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</si>
  <si>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</si>
  <si>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</si>
  <si>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</si>
  <si>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</si>
  <si>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</si>
  <si>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</si>
  <si>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</si>
  <si>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</si>
  <si>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</si>
  <si>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</si>
  <si>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</si>
  <si>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</si>
  <si>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</si>
  <si>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</si>
  <si>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</si>
  <si>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</si>
  <si>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</si>
  <si>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</si>
  <si>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</si>
  <si>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</si>
  <si>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</si>
  <si>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</si>
  <si>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</si>
  <si>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</si>
  <si>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</si>
  <si>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</si>
  <si>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</si>
  <si>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</si>
  <si>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</si>
  <si>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</si>
  <si>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</si>
  <si>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</si>
  <si>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</si>
  <si>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</si>
  <si>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</si>
  <si>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</si>
  <si>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</si>
  <si>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</si>
  <si>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</si>
  <si>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</si>
  <si>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</si>
  <si>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</si>
  <si>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</si>
  <si>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</si>
  <si>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</si>
  <si>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</si>
  <si>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</si>
  <si>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</si>
  <si>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</si>
  <si>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</si>
  <si>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</si>
  <si>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</si>
  <si>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</si>
  <si>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</si>
  <si>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</si>
  <si>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</si>
  <si>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</si>
  <si>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</si>
  <si>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</si>
  <si>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</si>
  <si>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</si>
  <si>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</si>
  <si>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</si>
  <si>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</si>
  <si>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</si>
  <si>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</si>
  <si>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</si>
  <si>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</si>
  <si>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</si>
  <si>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</si>
  <si>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</si>
  <si>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</si>
  <si>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</si>
  <si>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</si>
  <si>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</si>
  <si>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</si>
  <si>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</si>
  <si>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</si>
  <si>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</si>
  <si>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</si>
  <si>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</si>
  <si>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</si>
  <si>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</si>
  <si>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</si>
  <si>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</si>
  <si>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</si>
  <si>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</si>
  <si>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</si>
  <si>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</si>
  <si>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</si>
  <si>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</si>
  <si>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</si>
  <si>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</si>
  <si>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</si>
  <si>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</si>
  <si>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</si>
  <si>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</si>
  <si>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</si>
  <si>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</si>
  <si>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</si>
  <si>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</si>
  <si>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</si>
  <si>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</si>
  <si>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</si>
  <si>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</si>
  <si>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</si>
  <si>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</si>
  <si>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</si>
  <si>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</si>
  <si>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</si>
  <si>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</si>
  <si>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</si>
  <si>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</si>
  <si>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</si>
  <si>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</si>
  <si>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</si>
  <si>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</si>
  <si>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</si>
  <si>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</si>
  <si>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</si>
  <si>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</si>
  <si>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</si>
  <si>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</si>
  <si>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</si>
  <si>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</si>
  <si>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</si>
  <si>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</si>
  <si>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</si>
  <si>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</si>
  <si>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</si>
  <si>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</si>
  <si>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</si>
  <si>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</si>
  <si>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</si>
  <si>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</si>
  <si>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</si>
  <si>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</si>
  <si>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</si>
  <si>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</si>
  <si>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</si>
  <si>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</si>
  <si>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</si>
  <si>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</si>
  <si>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</si>
  <si>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</si>
  <si>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</si>
  <si>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</si>
  <si>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</si>
  <si>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</si>
  <si>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</si>
  <si>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</si>
  <si>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</si>
  <si>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</si>
  <si>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</si>
  <si>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</si>
  <si>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</si>
  <si>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</si>
  <si>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</si>
  <si>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</si>
  <si>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</si>
  <si>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</si>
  <si>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</si>
  <si>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</si>
  <si>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</si>
  <si>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</si>
  <si>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</si>
  <si>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</si>
  <si>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</si>
  <si>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</si>
  <si>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</si>
  <si>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</si>
  <si>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</si>
  <si>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</si>
  <si>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</si>
  <si>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</si>
  <si>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</si>
  <si>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</si>
  <si>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</si>
  <si>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</si>
  <si>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</si>
  <si>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</si>
  <si>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</si>
  <si>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</si>
  <si>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</si>
  <si>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</si>
  <si>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</si>
  <si>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</si>
  <si>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</si>
  <si>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</si>
  <si>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</si>
  <si>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</si>
  <si>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</si>
  <si>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</si>
  <si>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</si>
  <si>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</si>
  <si>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</si>
  <si>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</si>
  <si>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</si>
  <si>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</si>
  <si>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</si>
  <si>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</si>
  <si>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</si>
  <si>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</si>
  <si>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</si>
  <si>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</si>
  <si>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</si>
  <si>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</si>
  <si>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</si>
  <si>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</si>
  <si>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</si>
  <si>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</si>
  <si>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</si>
  <si>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</si>
  <si>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</si>
  <si>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</si>
  <si>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</si>
  <si>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</si>
  <si>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</si>
  <si>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</si>
  <si>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</si>
  <si>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</si>
  <si>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</si>
  <si>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</si>
  <si>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</si>
  <si>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</si>
  <si>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</si>
  <si>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</si>
  <si>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</si>
  <si>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</si>
  <si>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</si>
  <si>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</si>
  <si>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</si>
  <si>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</si>
  <si>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</si>
  <si>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</si>
  <si>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</si>
  <si>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</si>
  <si>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</si>
  <si>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</si>
  <si>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</si>
  <si>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</si>
  <si>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</si>
  <si>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</si>
  <si>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</si>
  <si>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</si>
  <si>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</si>
  <si>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</si>
  <si>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</si>
  <si>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</si>
  <si>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</si>
  <si>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</si>
  <si>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</si>
  <si>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</si>
  <si>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</si>
  <si>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</si>
  <si>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</si>
  <si>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</si>
  <si>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</si>
  <si>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</si>
  <si>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</si>
  <si>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</si>
  <si>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</si>
  <si>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</si>
  <si>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</si>
  <si>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</si>
  <si>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</si>
  <si>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</si>
  <si>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</si>
  <si>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</si>
  <si>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</si>
  <si>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</si>
  <si>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</si>
  <si>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</si>
  <si>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</si>
  <si>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</si>
  <si>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</si>
  <si>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</si>
  <si>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</si>
  <si>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</si>
  <si>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</si>
  <si>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</si>
  <si>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</si>
  <si>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</si>
  <si>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</si>
  <si>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</si>
  <si>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</si>
  <si>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</si>
  <si>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</si>
  <si>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</si>
  <si>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</si>
  <si>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</si>
  <si>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</si>
  <si>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</si>
  <si>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</si>
  <si>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</si>
  <si>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</si>
  <si>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</si>
  <si>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</si>
  <si>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</si>
  <si>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</si>
  <si>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</si>
  <si>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</si>
  <si>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</si>
  <si>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</si>
  <si>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</si>
  <si>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</si>
  <si>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</si>
  <si>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</si>
  <si>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</si>
  <si>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</si>
  <si>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</si>
  <si>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</si>
  <si>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</si>
  <si>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</si>
  <si>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</si>
  <si>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</si>
  <si>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</si>
  <si>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</si>
  <si>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</si>
  <si>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</si>
  <si>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</si>
  <si>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</si>
  <si>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</si>
  <si>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</si>
  <si>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</si>
  <si>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</si>
  <si>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</si>
  <si>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</si>
  <si>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</si>
  <si>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</si>
  <si>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</si>
  <si>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</si>
  <si>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</si>
  <si>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</si>
  <si>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</si>
  <si>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</si>
  <si>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</si>
  <si>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</si>
  <si>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</si>
  <si>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</si>
  <si>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</si>
  <si>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</si>
  <si>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</si>
  <si>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</si>
  <si>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</si>
  <si>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</si>
  <si>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</si>
  <si>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</si>
  <si>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</si>
  <si>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</si>
  <si>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</si>
  <si>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</si>
  <si>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</si>
  <si>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</si>
  <si>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</si>
  <si>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</si>
  <si>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</si>
  <si>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</si>
  <si>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</si>
  <si>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</si>
  <si>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</si>
  <si>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</si>
  <si>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</si>
  <si>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</si>
  <si>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</si>
  <si>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</si>
  <si>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</si>
  <si>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</si>
  <si>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</si>
  <si>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</si>
  <si>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</si>
  <si>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</si>
  <si>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</si>
  <si>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</si>
  <si>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</si>
  <si>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</si>
  <si>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</si>
  <si>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</si>
  <si>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</si>
  <si>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</si>
  <si>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</si>
  <si>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</si>
  <si>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</si>
  <si>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</si>
  <si>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</si>
  <si>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</si>
  <si>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</si>
  <si>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</si>
  <si>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</si>
  <si>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</si>
  <si>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</si>
  <si>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</si>
  <si>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</si>
  <si>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</si>
  <si>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</si>
  <si>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</si>
  <si>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</si>
  <si>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</si>
  <si>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</si>
  <si>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</si>
  <si>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</si>
  <si>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</si>
  <si>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</si>
  <si>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</si>
  <si>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</si>
  <si>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</si>
  <si>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</si>
  <si>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</si>
  <si>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</si>
  <si>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</si>
  <si>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</si>
  <si>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</si>
  <si>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</si>
  <si>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</si>
  <si>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</si>
  <si>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</si>
  <si>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</si>
  <si>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</si>
  <si>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</si>
  <si>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</si>
  <si>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</si>
  <si>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</si>
  <si>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</si>
  <si>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</si>
  <si>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</si>
  <si>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</si>
  <si>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</si>
  <si>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</si>
  <si>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</si>
  <si>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</si>
  <si>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</si>
  <si>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</si>
  <si>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</si>
  <si>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</si>
  <si>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</si>
  <si>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</si>
  <si>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</si>
  <si>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</si>
  <si>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</si>
  <si>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</si>
  <si>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</si>
  <si>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</si>
  <si>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</si>
  <si>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</si>
  <si>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</si>
  <si>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</si>
  <si>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</si>
  <si>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</si>
  <si>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</si>
  <si>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</si>
  <si>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</si>
  <si>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</si>
  <si>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</si>
  <si>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</si>
  <si>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</si>
  <si>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</si>
  <si>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</si>
  <si>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</si>
  <si>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</si>
  <si>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</si>
  <si>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</si>
  <si>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</si>
  <si>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</si>
  <si>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</si>
  <si>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</si>
  <si>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</si>
  <si>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</si>
  <si>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</si>
  <si>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</si>
  <si>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</si>
  <si>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</si>
  <si>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</si>
  <si>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</si>
  <si>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</si>
  <si>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</si>
  <si>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</si>
  <si>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</si>
  <si>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</si>
  <si>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</si>
  <si>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</si>
  <si>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</si>
  <si>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</si>
  <si>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</si>
  <si>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</si>
  <si>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</si>
  <si>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</si>
  <si>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</si>
  <si>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</si>
  <si>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</si>
  <si>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</si>
  <si>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</si>
  <si>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</si>
  <si>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</si>
  <si>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</si>
  <si>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</si>
  <si>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</si>
  <si>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</si>
  <si>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</si>
  <si>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</si>
  <si>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</si>
  <si>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</si>
  <si>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</si>
  <si>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</si>
  <si>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</si>
  <si>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</si>
  <si>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</si>
  <si>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</si>
  <si>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</si>
  <si>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</si>
  <si>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</si>
  <si>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</si>
  <si>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</si>
  <si>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</si>
  <si>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</si>
  <si>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</si>
  <si>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</si>
  <si>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</si>
  <si>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</si>
  <si>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</si>
  <si>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</si>
  <si>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</si>
  <si>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</si>
  <si>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</si>
  <si>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</si>
  <si>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</si>
  <si>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</si>
  <si>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</si>
  <si>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</si>
  <si>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</si>
  <si>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</si>
  <si>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</si>
  <si>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</si>
  <si>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</si>
  <si>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</si>
  <si>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</si>
  <si>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</si>
  <si>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</si>
  <si>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</si>
  <si>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</si>
  <si>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</si>
  <si>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</si>
  <si>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</si>
  <si>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</si>
  <si>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</si>
  <si>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</si>
  <si>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</si>
  <si>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</si>
  <si>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</si>
  <si>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</si>
  <si>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</si>
  <si>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</si>
  <si>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</si>
  <si>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</si>
  <si>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</si>
  <si>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</si>
  <si>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</si>
  <si>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</si>
  <si>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</si>
  <si>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</si>
  <si>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</si>
  <si>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</si>
  <si>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</si>
  <si>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</si>
  <si>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</si>
  <si>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</si>
  <si>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</si>
  <si>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</si>
  <si>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</si>
  <si>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</si>
  <si>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</si>
  <si>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</si>
  <si>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</si>
  <si>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</si>
  <si>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</si>
  <si>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</si>
  <si>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</si>
  <si>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</si>
  <si>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</si>
  <si>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</si>
  <si>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</si>
  <si>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</si>
  <si>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</si>
  <si>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</si>
  <si>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</si>
  <si>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</si>
  <si>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</si>
  <si>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</si>
  <si>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</si>
  <si>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</si>
  <si>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</si>
  <si>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</si>
  <si>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</si>
  <si>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</si>
  <si>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</si>
  <si>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</si>
  <si>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</si>
  <si>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</si>
  <si>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</si>
  <si>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</si>
  <si>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</si>
  <si>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</si>
  <si>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</si>
  <si>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</si>
  <si>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</si>
  <si>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</si>
  <si>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</si>
  <si>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</si>
  <si>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</si>
  <si>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</si>
  <si>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</si>
  <si>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</si>
  <si>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</si>
  <si>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</si>
  <si>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</si>
  <si>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</si>
  <si>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</si>
  <si>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</si>
  <si>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</si>
  <si>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</si>
  <si>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</si>
  <si>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</si>
  <si>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</si>
  <si>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</si>
  <si>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</si>
  <si>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</si>
  <si>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</si>
  <si>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</si>
  <si>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</si>
  <si>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</si>
  <si>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</si>
  <si>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</si>
  <si>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</si>
  <si>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</si>
  <si>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</si>
  <si>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</si>
  <si>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</si>
  <si>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</si>
  <si>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</si>
  <si>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</si>
  <si>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</si>
  <si>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</si>
  <si>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</si>
  <si>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</si>
  <si>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</si>
  <si>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</si>
  <si>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</si>
  <si>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</si>
  <si>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</si>
  <si>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</si>
  <si>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</si>
  <si>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</si>
  <si>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</si>
  <si>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</si>
  <si>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</si>
  <si>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</si>
  <si>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</si>
  <si>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</si>
  <si>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</si>
  <si>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</si>
  <si>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</si>
  <si>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</si>
  <si>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</si>
  <si>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</si>
  <si>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</si>
  <si>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</si>
  <si>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</si>
  <si>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</si>
  <si>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</si>
  <si>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</si>
  <si>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</si>
  <si>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</si>
  <si>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</si>
  <si>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</si>
  <si>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</si>
  <si>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</si>
  <si>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</si>
  <si>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</si>
  <si>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</si>
  <si>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</si>
  <si>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</si>
  <si>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</si>
  <si>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</si>
  <si>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</si>
  <si>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</si>
  <si>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</si>
  <si>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</si>
  <si>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</si>
  <si>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</si>
  <si>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</si>
  <si>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</si>
  <si>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</si>
  <si>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</si>
  <si>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</si>
  <si>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</si>
  <si>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</si>
  <si>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</si>
  <si>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</si>
  <si>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</si>
  <si>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</si>
  <si>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</si>
  <si>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</si>
  <si>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</si>
  <si>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</si>
  <si>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</si>
  <si>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</si>
  <si>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</si>
  <si>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</si>
  <si>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</si>
  <si>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</si>
  <si>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</si>
  <si>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</si>
  <si>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</si>
  <si>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</si>
  <si>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</si>
  <si>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</si>
  <si>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</si>
  <si>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</si>
  <si>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</si>
  <si>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</si>
  <si>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</si>
  <si>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</si>
  <si>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</si>
  <si>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</si>
  <si>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</si>
  <si>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</si>
  <si>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</si>
  <si>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</si>
  <si>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</si>
  <si>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</si>
  <si>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</si>
  <si>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</si>
  <si>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</si>
  <si>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</si>
  <si>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</si>
  <si>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</si>
  <si>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</si>
  <si>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</si>
  <si>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</si>
  <si>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</si>
  <si>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</si>
  <si>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</si>
  <si>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</si>
  <si>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</si>
  <si>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</si>
  <si>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</si>
  <si>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</si>
  <si>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</si>
  <si>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</si>
  <si>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</si>
  <si>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</si>
  <si>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</si>
  <si>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</si>
  <si>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</si>
  <si>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</si>
  <si>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</si>
  <si>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</si>
  <si>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</si>
  <si>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</si>
  <si>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</si>
  <si>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</si>
  <si>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</si>
  <si>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</si>
  <si>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</si>
  <si>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</si>
  <si>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</si>
  <si>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</si>
  <si>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</si>
  <si>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</si>
  <si>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</si>
  <si>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</si>
  <si>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</si>
  <si>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</si>
  <si>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</si>
  <si>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</si>
  <si>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</si>
  <si>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</si>
  <si>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</si>
  <si>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</si>
  <si>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</si>
  <si>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</si>
  <si>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</si>
  <si>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</si>
  <si>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</si>
  <si>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</si>
  <si>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</si>
  <si>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</si>
  <si>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</si>
  <si>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</si>
  <si>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</si>
  <si>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</si>
  <si>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</si>
  <si>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</si>
  <si>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</si>
  <si>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</si>
  <si>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</si>
  <si>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</si>
  <si>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</si>
  <si>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</si>
  <si>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</si>
  <si>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</si>
  <si>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</si>
  <si>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</si>
  <si>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</si>
  <si>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</si>
  <si>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</si>
  <si>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</si>
  <si>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</si>
  <si>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</si>
  <si>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</si>
  <si>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</si>
  <si>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</si>
  <si>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</si>
  <si>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</si>
  <si>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</si>
  <si>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</si>
  <si>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</si>
  <si>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</si>
  <si>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</si>
  <si>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</si>
  <si>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</si>
  <si>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</si>
  <si>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</si>
  <si>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</si>
  <si>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</si>
  <si>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</si>
  <si>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</si>
  <si>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</si>
  <si>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</si>
  <si>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</si>
  <si>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</si>
  <si>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</si>
  <si>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</si>
  <si>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</si>
  <si>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</si>
  <si>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</si>
  <si>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</si>
  <si>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</si>
  <si>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</si>
  <si>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</si>
  <si>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</si>
  <si>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</si>
  <si>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</si>
  <si>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</si>
  <si>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</si>
  <si>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</si>
  <si>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</si>
  <si>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</si>
  <si>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</si>
  <si>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</si>
  <si>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</si>
  <si>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</si>
  <si>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</si>
  <si>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</si>
  <si>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</si>
  <si>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</si>
  <si>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</si>
  <si>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</si>
  <si>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</si>
  <si>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</si>
  <si>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</si>
  <si>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</si>
  <si>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</si>
  <si>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</si>
  <si>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</si>
  <si>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</si>
  <si>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</si>
  <si>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</si>
  <si>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</si>
  <si>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</si>
  <si>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</si>
  <si>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</si>
  <si>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</si>
  <si>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</si>
  <si>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</si>
  <si>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</si>
  <si>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</si>
  <si>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</si>
  <si>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</si>
  <si>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</si>
  <si>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</si>
  <si>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</si>
  <si>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</si>
  <si>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</si>
  <si>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</si>
  <si>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</si>
  <si>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</si>
  <si>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</si>
  <si>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</si>
  <si>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</si>
  <si>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</si>
  <si>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</si>
  <si>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</si>
  <si>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</si>
  <si>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</si>
  <si>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</si>
  <si>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</si>
  <si>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</si>
  <si>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</si>
  <si>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</si>
  <si>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</si>
  <si>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</si>
  <si>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</si>
  <si>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</si>
  <si>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</si>
  <si>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</si>
  <si>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</si>
  <si>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</si>
  <si>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</si>
  <si>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</si>
  <si>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</si>
  <si>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</si>
  <si>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</si>
  <si>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</si>
  <si>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</si>
  <si>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</si>
  <si>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</si>
  <si>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</si>
  <si>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</si>
  <si>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</si>
  <si>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</si>
  <si>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</si>
  <si>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</si>
  <si>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</si>
  <si>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</si>
  <si>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</si>
  <si>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</si>
  <si>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</si>
  <si>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</si>
  <si>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</si>
  <si>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</si>
  <si>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</si>
  <si>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</si>
  <si>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</si>
  <si>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</si>
  <si>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</si>
  <si>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</si>
  <si>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</si>
  <si>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</si>
  <si>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</si>
  <si>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</si>
  <si>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</si>
  <si>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</si>
  <si>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</si>
  <si>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</si>
  <si>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</si>
  <si>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</si>
  <si>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</si>
  <si>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</si>
  <si>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</si>
  <si>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</si>
  <si>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</si>
  <si>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</si>
  <si>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</si>
  <si>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</si>
  <si>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</si>
  <si>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</si>
  <si>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</si>
  <si>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</si>
  <si>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</si>
  <si>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</si>
  <si>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</si>
  <si>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</si>
  <si>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</si>
  <si>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</si>
  <si>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</si>
  <si>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</si>
  <si>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</si>
  <si>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</si>
  <si>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</si>
  <si>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</si>
  <si>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</si>
  <si>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</si>
  <si>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</si>
  <si>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</si>
  <si>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</si>
  <si>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</si>
  <si>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</si>
  <si>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</si>
  <si>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</si>
  <si>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</si>
  <si>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</si>
  <si>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</si>
  <si>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</si>
  <si>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</si>
  <si>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</si>
  <si>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</si>
  <si>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</si>
  <si>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</si>
  <si>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</si>
  <si>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</si>
  <si>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</si>
  <si>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</si>
  <si>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</si>
  <si>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</si>
  <si>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</si>
  <si>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</si>
  <si>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</si>
  <si>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</si>
  <si>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</si>
  <si>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</si>
  <si>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</si>
  <si>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</si>
  <si>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</si>
  <si>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</si>
  <si>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</si>
  <si>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</si>
  <si>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</si>
  <si>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</si>
  <si>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</si>
  <si>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</si>
  <si>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</si>
  <si>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</si>
  <si>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</si>
  <si>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</si>
  <si>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</si>
  <si>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</si>
  <si>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</si>
  <si>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</si>
  <si>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</si>
  <si>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</si>
  <si>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</si>
  <si>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</si>
  <si>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</si>
  <si>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</si>
  <si>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</si>
  <si>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</si>
  <si>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</si>
  <si>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</si>
  <si>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</si>
  <si>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</si>
  <si>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</si>
  <si>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</si>
  <si>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</si>
  <si>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</si>
  <si>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</si>
  <si>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</si>
  <si>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</si>
  <si>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</si>
  <si>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</si>
  <si>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</si>
  <si>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</si>
  <si>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</si>
  <si>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</si>
  <si>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</si>
  <si>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</si>
  <si>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</si>
  <si>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</si>
  <si>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</si>
  <si>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</si>
  <si>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</si>
  <si>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</si>
  <si>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</si>
  <si>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</si>
  <si>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</si>
  <si>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</si>
  <si>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</si>
  <si>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</si>
  <si>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</si>
  <si>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</si>
  <si>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</si>
  <si>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</si>
  <si>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</si>
  <si>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</si>
  <si>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</si>
  <si>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</si>
  <si>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</si>
  <si>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</si>
  <si>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</si>
  <si>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</si>
  <si>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</si>
  <si>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</si>
  <si>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</si>
  <si>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</si>
  <si>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</si>
  <si>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</si>
  <si>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</si>
  <si>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</si>
  <si>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</si>
  <si>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</si>
  <si>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</si>
  <si>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</si>
  <si>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</si>
  <si>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</si>
  <si>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</si>
  <si>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</si>
  <si>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</si>
  <si>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</si>
  <si>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</si>
  <si>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</si>
  <si>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</si>
  <si>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</si>
  <si>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</si>
  <si>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</si>
  <si>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</si>
  <si>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</si>
  <si>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</si>
  <si>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</si>
  <si>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</si>
  <si>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</si>
  <si>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</si>
  <si>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</si>
  <si>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</si>
  <si>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</si>
  <si>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</si>
  <si>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</si>
  <si>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</si>
  <si>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</si>
  <si>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</si>
  <si>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</si>
  <si>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</si>
  <si>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</si>
  <si>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</si>
  <si>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</si>
  <si>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</si>
  <si>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</si>
  <si>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</si>
  <si>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</si>
  <si>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</si>
  <si>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</si>
  <si>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</si>
  <si>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</si>
  <si>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</si>
  <si>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</si>
  <si>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</si>
  <si>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</si>
  <si>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</si>
  <si>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</si>
  <si>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</si>
  <si>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</si>
  <si>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</si>
  <si>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</si>
  <si>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</si>
  <si>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</si>
  <si>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</si>
  <si>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</si>
  <si>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</si>
  <si>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</si>
  <si>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</si>
  <si>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</si>
  <si>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</si>
  <si>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</si>
  <si>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</si>
  <si>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</si>
  <si>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</si>
  <si>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</si>
  <si>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</si>
  <si>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</si>
  <si>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</si>
  <si>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</si>
  <si>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</si>
  <si>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</si>
  <si>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</si>
  <si>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</si>
  <si>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</si>
  <si>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</si>
  <si>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</si>
  <si>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</si>
  <si>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</si>
  <si>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</si>
  <si>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</si>
  <si>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</si>
  <si>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</si>
  <si>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</si>
  <si>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</si>
  <si>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</si>
  <si>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</si>
  <si>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</si>
  <si>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</si>
  <si>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</si>
  <si>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</si>
  <si>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</si>
  <si>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</si>
  <si>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</si>
  <si>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</si>
  <si>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</si>
  <si>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</si>
  <si>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</si>
  <si>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</si>
  <si>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</si>
  <si>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</si>
  <si>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</si>
  <si>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</si>
  <si>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</si>
  <si>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</si>
  <si>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</si>
  <si>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</si>
  <si>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</si>
  <si>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</si>
  <si>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</si>
  <si>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</si>
  <si>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</si>
  <si>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</si>
  <si>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</si>
  <si>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</si>
  <si>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</si>
  <si>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</si>
  <si>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</si>
  <si>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</si>
  <si>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</si>
  <si>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</si>
  <si>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</si>
  <si>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</si>
  <si>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</si>
  <si>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</si>
  <si>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</si>
  <si>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</si>
  <si>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</si>
  <si>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</si>
  <si>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</si>
  <si>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</si>
  <si>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</si>
  <si>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</si>
  <si>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</si>
  <si>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</si>
  <si>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</si>
  <si>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</si>
  <si>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</si>
  <si>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</si>
  <si>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</si>
  <si>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</si>
  <si>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</si>
  <si>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</si>
  <si>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</si>
  <si>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</si>
  <si>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</si>
  <si>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</si>
  <si>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</si>
  <si>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</si>
  <si>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</si>
  <si>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</si>
  <si>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</si>
  <si>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</si>
  <si>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</si>
  <si>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</si>
  <si>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</si>
  <si>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</si>
  <si>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</si>
  <si>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</si>
  <si>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</si>
  <si>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</si>
  <si>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</si>
  <si>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</si>
  <si>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</si>
  <si>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</si>
  <si>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</si>
  <si>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</si>
  <si>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</si>
  <si>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</si>
  <si>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</si>
  <si>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</si>
  <si>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</si>
  <si>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</si>
  <si>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</si>
  <si>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</si>
  <si>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</si>
  <si>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</si>
  <si>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</si>
  <si>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</si>
  <si>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</si>
  <si>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</si>
  <si>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</si>
  <si>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</si>
  <si>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</si>
  <si>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</si>
  <si>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</si>
  <si>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</si>
  <si>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</si>
  <si>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</si>
  <si>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</si>
  <si>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</si>
  <si>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</si>
  <si>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</si>
  <si>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</si>
  <si>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</si>
  <si>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</si>
  <si>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</si>
  <si>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</si>
  <si>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</si>
  <si>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</si>
  <si>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</si>
  <si>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</si>
  <si>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</si>
  <si>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</si>
  <si>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</si>
  <si>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</si>
  <si>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</si>
  <si>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</si>
  <si>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</si>
  <si>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</si>
  <si>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</si>
  <si>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</si>
  <si>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</si>
  <si>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</si>
  <si>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</si>
  <si>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</si>
  <si>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</si>
  <si>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</si>
  <si>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</si>
  <si>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</si>
  <si>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</si>
  <si>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</si>
  <si>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</si>
  <si>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</si>
  <si>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</si>
  <si>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</si>
  <si>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</si>
  <si>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</si>
  <si>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</si>
  <si>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</si>
  <si>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</si>
  <si>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</si>
  <si>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</si>
  <si>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</si>
  <si>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</si>
  <si>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</si>
  <si>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</si>
  <si>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</si>
  <si>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</si>
  <si>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</si>
  <si>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</si>
  <si>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</si>
  <si>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</si>
  <si>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</si>
  <si>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</si>
  <si>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</si>
  <si>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</si>
  <si>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</si>
  <si>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</si>
  <si>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</si>
  <si>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</si>
  <si>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</si>
  <si>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</si>
  <si>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</si>
  <si>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</si>
  <si>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</si>
  <si>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</si>
  <si>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</si>
  <si>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</si>
  <si>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</si>
  <si>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</si>
  <si>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</si>
  <si>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</si>
  <si>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</si>
  <si>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</si>
  <si>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</si>
  <si>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</si>
  <si>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</si>
  <si>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</si>
  <si>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</si>
  <si>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</si>
  <si>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</si>
  <si>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</si>
  <si>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</si>
  <si>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</si>
  <si>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</si>
  <si>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</si>
  <si>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</si>
  <si>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</si>
  <si>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</si>
  <si>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</si>
  <si>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</si>
  <si>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</si>
  <si>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</si>
  <si>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</si>
  <si>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</si>
  <si>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</si>
  <si>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</si>
  <si>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</si>
  <si>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</si>
  <si>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</si>
  <si>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</si>
  <si>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</si>
  <si>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</si>
  <si>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</si>
  <si>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</si>
  <si>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</si>
  <si>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</si>
  <si>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</si>
  <si>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</si>
  <si>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</si>
  <si>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</si>
  <si>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</si>
  <si>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</si>
  <si>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</si>
  <si>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</si>
  <si>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</si>
  <si>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</si>
  <si>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</si>
  <si>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</si>
  <si>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</si>
  <si>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</si>
  <si>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</si>
  <si>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</si>
  <si>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</si>
  <si>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</si>
  <si>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</si>
  <si>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</si>
  <si>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</si>
  <si>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</si>
  <si>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</si>
  <si>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</si>
  <si>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</si>
  <si>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</si>
  <si>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</si>
  <si>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</si>
  <si>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</si>
  <si>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</si>
  <si>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</si>
  <si>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</si>
  <si>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</si>
  <si>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</si>
  <si>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</si>
  <si>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</si>
  <si>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</si>
  <si>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</si>
  <si>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</si>
  <si>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</si>
  <si>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</si>
  <si>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</si>
  <si>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</si>
  <si>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</si>
  <si>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</si>
  <si>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</si>
  <si>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</si>
  <si>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</si>
  <si>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</si>
  <si>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</si>
  <si>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</si>
  <si>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</si>
  <si>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</si>
  <si>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</si>
  <si>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</si>
  <si>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</si>
  <si>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</si>
  <si>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</si>
  <si>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</si>
  <si>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</si>
  <si>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</si>
  <si>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</si>
  <si>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</si>
  <si>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</si>
  <si>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</si>
  <si>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</si>
  <si>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</si>
  <si>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</si>
  <si>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</si>
  <si>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</si>
  <si>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</si>
  <si>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</si>
  <si>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</si>
  <si>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</si>
  <si>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</si>
  <si>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</si>
  <si>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</si>
  <si>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</si>
  <si>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</si>
  <si>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</si>
  <si>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</si>
  <si>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</si>
  <si>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</si>
  <si>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</si>
  <si>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</si>
  <si>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</si>
  <si>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</si>
  <si>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</si>
  <si>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</si>
  <si>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</si>
  <si>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</si>
  <si>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</si>
  <si>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</si>
  <si>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</si>
  <si>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</si>
  <si>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</si>
  <si>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</si>
  <si>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</si>
  <si>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</si>
  <si>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</si>
  <si>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</si>
  <si>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</si>
  <si>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</si>
  <si>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</si>
  <si>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</si>
  <si>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</si>
  <si>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</si>
  <si>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</si>
  <si>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</si>
  <si>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</si>
  <si>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</si>
  <si>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</si>
  <si>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</si>
  <si>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</si>
  <si>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</si>
  <si>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</si>
  <si>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</si>
  <si>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</si>
  <si>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</si>
  <si>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</si>
  <si>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</si>
  <si>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</si>
  <si>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</si>
  <si>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</si>
  <si>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</si>
  <si>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</si>
  <si>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</si>
  <si>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</si>
  <si>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</si>
  <si>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</si>
  <si>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</si>
  <si>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</si>
  <si>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</si>
  <si>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</si>
  <si>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</si>
  <si>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</si>
  <si>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</si>
  <si>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</si>
  <si>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</si>
  <si>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</si>
  <si>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</si>
  <si>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</si>
  <si>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</si>
  <si>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</si>
  <si>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</si>
  <si>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</si>
  <si>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</si>
  <si>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</si>
  <si>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</si>
  <si>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</si>
  <si>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</si>
  <si>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</si>
  <si>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</si>
  <si>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</si>
  <si>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</si>
  <si>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</si>
  <si>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</si>
  <si>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</si>
  <si>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</si>
  <si>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</si>
  <si>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</si>
  <si>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</si>
  <si>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</si>
  <si>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</si>
  <si>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</si>
  <si>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</si>
  <si>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</si>
  <si>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</si>
  <si>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</si>
  <si>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</si>
  <si>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</si>
  <si>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</si>
  <si>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</si>
  <si>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</si>
  <si>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</si>
  <si>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</si>
  <si>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</si>
  <si>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</si>
  <si>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</si>
  <si>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</si>
  <si>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</si>
  <si>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</si>
  <si>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</si>
  <si>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</si>
  <si>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</si>
  <si>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</si>
  <si>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</si>
  <si>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</si>
  <si>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</si>
  <si>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</si>
  <si>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</si>
  <si>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</si>
  <si>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</si>
  <si>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</si>
  <si>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</si>
  <si>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</si>
  <si>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</si>
  <si>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</si>
  <si>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</si>
  <si>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</si>
  <si>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</si>
  <si>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</si>
  <si>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</si>
  <si>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</si>
  <si>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</si>
  <si>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</si>
  <si>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</si>
  <si>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</si>
  <si>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</si>
  <si>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</si>
  <si>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</si>
  <si>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</si>
  <si>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</si>
  <si>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</si>
  <si>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</si>
  <si>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</si>
  <si>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</si>
  <si>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</si>
  <si>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</si>
  <si>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</si>
  <si>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</si>
  <si>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</si>
  <si>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</si>
  <si>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</si>
  <si>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</si>
  <si>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</si>
  <si>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</si>
  <si>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</si>
  <si>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</si>
  <si>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</si>
  <si>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</si>
  <si>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</si>
  <si>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</si>
  <si>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</si>
  <si>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</si>
  <si>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</si>
  <si>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</si>
  <si>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</si>
  <si>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</si>
  <si>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</si>
  <si>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</si>
  <si>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</si>
  <si>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</si>
  <si>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</si>
  <si>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</si>
  <si>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</si>
  <si>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</si>
  <si>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</si>
  <si>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</si>
  <si>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</si>
  <si>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</si>
  <si>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</si>
  <si>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</si>
  <si>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</si>
  <si>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</si>
  <si>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</si>
  <si>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</si>
  <si>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</si>
  <si>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</si>
  <si>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</si>
  <si>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</si>
  <si>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</si>
  <si>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</si>
  <si>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</si>
  <si>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</si>
  <si>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</si>
  <si>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</si>
  <si>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</si>
  <si>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</si>
  <si>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</si>
  <si>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</si>
  <si>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</si>
  <si>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</si>
  <si>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</si>
  <si>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</si>
  <si>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</si>
  <si>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</si>
  <si>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</si>
  <si>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</si>
  <si>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</si>
  <si>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</si>
  <si>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</si>
  <si>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</si>
  <si>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</si>
  <si>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</si>
  <si>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</si>
  <si>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</si>
  <si>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</si>
  <si>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</si>
  <si>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</si>
  <si>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</si>
  <si>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</si>
  <si>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</si>
  <si>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</si>
  <si>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</si>
  <si>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</si>
  <si>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</si>
  <si>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</si>
  <si>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</si>
  <si>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</si>
  <si>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</si>
  <si>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</si>
  <si>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</si>
  <si>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</si>
  <si>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</si>
  <si>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</si>
  <si>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</si>
  <si>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</si>
  <si>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</si>
  <si>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</si>
  <si>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</si>
  <si>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</si>
  <si>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</si>
  <si>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</si>
  <si>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</si>
  <si>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</si>
  <si>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</si>
  <si>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</si>
  <si>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</si>
  <si>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</si>
  <si>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</si>
  <si>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</si>
  <si>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</si>
  <si>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</si>
  <si>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</si>
  <si>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</si>
  <si>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</si>
  <si>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</si>
  <si>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</si>
  <si>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</si>
  <si>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</si>
  <si>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</si>
  <si>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</si>
  <si>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</si>
  <si>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</si>
  <si>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</si>
  <si>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</si>
  <si>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</si>
  <si>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</si>
  <si>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</si>
  <si>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</si>
  <si>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</si>
  <si>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</si>
  <si>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</si>
  <si>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</si>
  <si>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</si>
  <si>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</si>
  <si>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</si>
  <si>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</si>
  <si>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</si>
  <si>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</si>
  <si>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</si>
  <si>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</si>
  <si>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</si>
  <si>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</si>
  <si>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</si>
  <si>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</si>
  <si>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</si>
  <si>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</si>
  <si>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</si>
  <si>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</si>
  <si>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</si>
  <si>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</si>
  <si>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</si>
  <si>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</si>
  <si>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</si>
  <si>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</si>
  <si>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</si>
  <si>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</si>
  <si>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</si>
  <si>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</si>
  <si>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</si>
  <si>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</si>
  <si>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</si>
  <si>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</si>
  <si>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</si>
  <si>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</si>
  <si>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</si>
  <si>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</si>
  <si>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</si>
  <si>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</si>
  <si>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</si>
  <si>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</si>
  <si>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</si>
  <si>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</si>
  <si>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</si>
  <si>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</si>
  <si>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</si>
  <si>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</si>
  <si>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</si>
  <si>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</si>
  <si>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</si>
  <si>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</si>
  <si>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</si>
  <si>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</si>
  <si>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</si>
  <si>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</si>
  <si>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</si>
  <si>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</si>
  <si>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</si>
  <si>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</si>
  <si>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</si>
  <si>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</si>
  <si>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</si>
  <si>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</si>
  <si>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</si>
  <si>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</si>
  <si>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</si>
  <si>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</si>
  <si>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</si>
  <si>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</si>
  <si>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</si>
  <si>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</si>
  <si>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</si>
  <si>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</si>
  <si>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</si>
  <si>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</si>
  <si>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</si>
  <si>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</si>
  <si>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</si>
  <si>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</si>
  <si>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</si>
  <si>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</si>
  <si>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</si>
  <si>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</si>
  <si>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</si>
  <si>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</si>
  <si>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</si>
  <si>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</si>
  <si>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</si>
  <si>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</si>
  <si>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</si>
  <si>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</si>
  <si>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</si>
  <si>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</si>
  <si>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</si>
  <si>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</si>
  <si>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</si>
  <si>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</si>
  <si>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</si>
  <si>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</si>
  <si>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</si>
  <si>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</si>
  <si>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</si>
  <si>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</si>
  <si>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</si>
  <si>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</si>
  <si>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</si>
  <si>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</si>
  <si>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</si>
  <si>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</si>
  <si>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</si>
  <si>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</si>
  <si>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</si>
  <si>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</si>
  <si>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</si>
  <si>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</si>
  <si>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</si>
  <si>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</si>
  <si>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</si>
  <si>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</si>
  <si>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</si>
  <si>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</si>
  <si>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</si>
  <si>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</si>
  <si>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</si>
  <si>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</si>
  <si>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</si>
  <si>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</si>
  <si>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</si>
  <si>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</si>
  <si>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</si>
  <si>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</si>
  <si>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</si>
  <si>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</si>
  <si>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</si>
  <si>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</si>
  <si>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</si>
  <si>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</si>
  <si>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</si>
  <si>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</si>
  <si>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</si>
  <si>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</si>
  <si>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</si>
  <si>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</si>
  <si>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</si>
  <si>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</si>
  <si>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</si>
  <si>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</si>
  <si>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</si>
  <si>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</si>
  <si>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</si>
  <si>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</si>
  <si>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</si>
  <si>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</si>
  <si>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</si>
  <si>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</si>
  <si>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</si>
  <si>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</si>
  <si>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</si>
  <si>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</si>
  <si>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</si>
  <si>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</si>
  <si>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</si>
  <si>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</si>
  <si>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</si>
  <si>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</si>
  <si>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</si>
  <si>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</si>
  <si>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</si>
  <si>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</si>
  <si>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</si>
  <si>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</si>
  <si>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</si>
  <si>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</si>
  <si>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</si>
  <si>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</si>
  <si>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</si>
  <si>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</si>
  <si>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</si>
  <si>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</si>
  <si>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</si>
  <si>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</si>
  <si>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</si>
  <si>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</si>
  <si>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</si>
  <si>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</si>
  <si>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</si>
  <si>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</si>
  <si>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</si>
  <si>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</si>
  <si>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</si>
  <si>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</si>
  <si>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</si>
  <si>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</si>
  <si>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</si>
  <si>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</si>
  <si>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</si>
  <si>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</si>
  <si>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</si>
  <si>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</si>
  <si>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</si>
  <si>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</si>
  <si>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</si>
  <si>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</si>
  <si>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</si>
  <si>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</si>
  <si>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</si>
  <si>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</si>
  <si>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</si>
  <si>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</si>
  <si>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</si>
  <si>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</si>
  <si>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</si>
  <si>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</si>
  <si>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</si>
  <si>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</si>
  <si>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</si>
  <si>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</si>
  <si>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</si>
  <si>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</si>
  <si>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</si>
  <si>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</si>
  <si>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</si>
  <si>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</si>
  <si>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</si>
  <si>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</si>
  <si>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</si>
  <si>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</si>
  <si>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</si>
  <si>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</si>
  <si>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</si>
  <si>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</si>
  <si>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</si>
  <si>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</si>
  <si>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</si>
  <si>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</si>
  <si>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</si>
  <si>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</si>
  <si>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</si>
  <si>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</si>
  <si>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</si>
  <si>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</si>
  <si>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</si>
  <si>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</si>
  <si>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</si>
  <si>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</si>
  <si>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</si>
  <si>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</si>
  <si>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</si>
  <si>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</si>
  <si>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</si>
  <si>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</si>
  <si>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</si>
  <si>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</si>
  <si>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</si>
  <si>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</si>
  <si>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</si>
  <si>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</si>
  <si>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</si>
  <si>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</si>
  <si>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</si>
  <si>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</si>
  <si>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</si>
  <si>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</si>
  <si>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</si>
  <si>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</si>
  <si>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</si>
  <si>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</si>
  <si>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</si>
  <si>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</si>
  <si>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</si>
  <si>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</si>
  <si>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</si>
  <si>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</si>
  <si>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</si>
  <si>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</si>
  <si>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</si>
  <si>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</si>
  <si>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</si>
  <si>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</si>
  <si>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</si>
  <si>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</si>
  <si>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</si>
  <si>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</si>
  <si>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</si>
  <si>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</si>
  <si>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</si>
  <si>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</si>
  <si>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</si>
  <si>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</si>
  <si>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</si>
  <si>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</si>
  <si>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</si>
  <si>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</si>
  <si>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</si>
  <si>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</si>
  <si>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</si>
  <si>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</si>
  <si>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</si>
  <si>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</si>
  <si>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</si>
  <si>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</si>
  <si>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</si>
  <si>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</si>
  <si>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</si>
  <si>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</si>
  <si>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</si>
  <si>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</si>
  <si>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</si>
  <si>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</si>
  <si>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</si>
  <si>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</si>
  <si>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</si>
  <si>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</si>
  <si>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</si>
  <si>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</si>
  <si>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</si>
  <si>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</si>
  <si>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</si>
  <si>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</si>
  <si>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</si>
  <si>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</si>
  <si>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</si>
  <si>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</si>
  <si>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</si>
  <si>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</si>
  <si>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</si>
  <si>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</si>
  <si>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</si>
  <si>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</si>
  <si>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</si>
  <si>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</si>
  <si>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</si>
  <si>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</si>
  <si>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</si>
  <si>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</si>
  <si>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</si>
  <si>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</si>
  <si>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</si>
  <si>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</si>
  <si>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</si>
  <si>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</si>
  <si>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</si>
  <si>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</si>
  <si>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</si>
  <si>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</si>
  <si>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</si>
  <si>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</si>
  <si>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</si>
  <si>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</si>
  <si>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</si>
  <si>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</si>
  <si>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</si>
  <si>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</si>
  <si>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</si>
  <si>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</si>
  <si>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</si>
  <si>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</si>
  <si>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</si>
  <si>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</si>
  <si>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</si>
  <si>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</si>
  <si>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</si>
  <si>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</si>
  <si>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</si>
  <si>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</si>
  <si>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</si>
  <si>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</si>
  <si>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</si>
  <si>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</si>
  <si>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</si>
  <si>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</si>
  <si>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</si>
  <si>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</si>
  <si>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</si>
  <si>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</si>
  <si>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</si>
  <si>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</si>
  <si>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</si>
  <si>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</si>
  <si>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</si>
  <si>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</si>
  <si>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</si>
  <si>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</si>
  <si>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</si>
  <si>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</si>
  <si>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</si>
  <si>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</si>
  <si>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</si>
  <si>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</si>
  <si>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</si>
  <si>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</si>
  <si>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</si>
  <si>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</si>
  <si>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</si>
  <si>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</si>
  <si>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</si>
  <si>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</si>
  <si>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</si>
  <si>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</si>
  <si>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</si>
  <si>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</si>
  <si>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</si>
  <si>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</si>
  <si>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</si>
  <si>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</si>
  <si>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</si>
  <si>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</si>
  <si>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</si>
  <si>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</si>
  <si>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</si>
  <si>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</si>
  <si>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</si>
  <si>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</si>
  <si>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</si>
  <si>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</si>
  <si>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</si>
  <si>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</si>
  <si>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</si>
  <si>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</si>
  <si>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</si>
  <si>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</si>
  <si>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</si>
  <si>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</si>
  <si>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</si>
  <si>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</si>
  <si>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</si>
  <si>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</si>
  <si>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</si>
  <si>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</si>
  <si>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</si>
  <si>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</si>
  <si>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</si>
  <si>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</si>
  <si>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</si>
  <si>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</si>
  <si>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</si>
  <si>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</si>
  <si>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</si>
  <si>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</si>
  <si>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</si>
  <si>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</si>
  <si>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</si>
  <si>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</si>
  <si>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</si>
  <si>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</si>
  <si>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</si>
  <si>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</si>
  <si>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</si>
  <si>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</si>
  <si>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</si>
  <si>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</si>
  <si>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</si>
  <si>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</si>
  <si>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</si>
  <si>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</si>
  <si>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</si>
  <si>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</si>
  <si>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</si>
  <si>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</si>
  <si>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</si>
  <si>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</si>
  <si>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</si>
  <si>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</si>
  <si>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</si>
  <si>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</si>
  <si>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</si>
  <si>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</si>
  <si>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</si>
  <si>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</si>
  <si>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</si>
  <si>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</si>
  <si>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</si>
  <si>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</si>
  <si>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</si>
  <si>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</si>
  <si>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</si>
  <si>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</si>
  <si>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</si>
  <si>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</si>
  <si>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</si>
  <si>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</si>
  <si>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</si>
  <si>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</si>
  <si>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</si>
  <si>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</si>
  <si>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</si>
  <si>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</si>
  <si>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</si>
  <si>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</si>
  <si>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</si>
  <si>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</si>
  <si>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</si>
  <si>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</si>
  <si>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</si>
  <si>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</si>
  <si>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</si>
  <si>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</si>
  <si>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</si>
  <si>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</si>
  <si>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</si>
  <si>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</si>
  <si>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</si>
  <si>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</si>
  <si>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</si>
  <si>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</si>
  <si>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</si>
  <si>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</si>
  <si>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</si>
  <si>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</si>
  <si>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</si>
  <si>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</si>
  <si>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</si>
  <si>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</si>
  <si>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</si>
  <si>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</si>
  <si>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</si>
  <si>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</si>
  <si>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</si>
  <si>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</si>
  <si>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</si>
  <si>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</si>
  <si>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</si>
  <si>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</si>
  <si>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</si>
  <si>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</si>
  <si>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</si>
  <si>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</si>
  <si>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</si>
  <si>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</si>
  <si>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</si>
  <si>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</si>
  <si>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</si>
  <si>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</si>
  <si>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</si>
  <si>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</si>
  <si>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</si>
  <si>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</si>
  <si>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</si>
  <si>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</si>
  <si>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</si>
  <si>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</si>
  <si>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</si>
  <si>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</si>
  <si>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</si>
  <si>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</si>
  <si>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</si>
  <si>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</si>
  <si>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</si>
  <si>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</si>
  <si>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</si>
  <si>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</si>
  <si>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</si>
  <si>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</si>
  <si>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</si>
  <si>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</si>
  <si>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</si>
  <si>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</si>
  <si>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</si>
  <si>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</si>
  <si>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</si>
  <si>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</si>
  <si>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</si>
  <si>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</si>
  <si>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</si>
  <si>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</si>
  <si>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</si>
  <si>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</si>
  <si>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</si>
  <si>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</si>
  <si>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</si>
  <si>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</si>
  <si>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</si>
  <si>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</si>
  <si>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</si>
  <si>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</si>
  <si>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</si>
  <si>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</si>
  <si>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</si>
  <si>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</si>
  <si>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</si>
  <si>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</si>
  <si>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</si>
  <si>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</si>
  <si>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</si>
  <si>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</si>
  <si>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</si>
  <si>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</si>
  <si>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</si>
  <si>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</si>
  <si>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</si>
  <si>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</si>
  <si>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</si>
  <si>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</si>
  <si>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</si>
  <si>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</si>
  <si>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</si>
  <si>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</si>
  <si>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</si>
  <si>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</si>
  <si>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</si>
  <si>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</si>
  <si>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</si>
  <si>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</si>
  <si>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</si>
  <si>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</si>
  <si>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</si>
  <si>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</si>
  <si>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</si>
  <si>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</si>
  <si>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</si>
  <si>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</si>
  <si>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</si>
  <si>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</si>
  <si>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</si>
  <si>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</si>
  <si>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</si>
  <si>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</si>
  <si>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</si>
  <si>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</si>
  <si>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</si>
  <si>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</si>
  <si>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</si>
  <si>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</si>
  <si>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</si>
  <si>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</si>
  <si>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</si>
  <si>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</si>
  <si>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</si>
  <si>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</si>
  <si>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</si>
  <si>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</si>
  <si>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</si>
  <si>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</si>
  <si>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</si>
  <si>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</si>
  <si>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</si>
  <si>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</si>
  <si>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</si>
  <si>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</si>
  <si>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</si>
  <si>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</si>
  <si>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</si>
  <si>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</si>
  <si>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</si>
  <si>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</si>
  <si>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</si>
  <si>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</si>
  <si>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</si>
  <si>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</si>
  <si>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</si>
  <si>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</si>
  <si>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</si>
  <si>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</si>
  <si>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</si>
  <si>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</si>
  <si>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</si>
  <si>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</si>
  <si>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</si>
  <si>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</si>
  <si>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</si>
  <si>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</si>
  <si>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</si>
  <si>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</si>
  <si>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</si>
  <si>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</si>
  <si>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</si>
  <si>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</si>
  <si>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</si>
  <si>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</si>
  <si>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</si>
  <si>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</si>
  <si>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</si>
  <si>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</si>
  <si>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</si>
  <si>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</si>
  <si>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</si>
  <si>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</si>
  <si>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</si>
  <si>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</si>
  <si>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</si>
  <si>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</si>
  <si>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</si>
  <si>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</si>
  <si>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</si>
  <si>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</si>
  <si>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</si>
  <si>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</si>
  <si>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</si>
  <si>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</si>
  <si>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</si>
  <si>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</si>
  <si>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</si>
  <si>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</si>
  <si>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</si>
  <si>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</si>
  <si>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</si>
  <si>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</si>
  <si>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</si>
  <si>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</si>
  <si>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</si>
  <si>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</si>
  <si>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</si>
  <si>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</si>
  <si>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</si>
  <si>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</si>
  <si>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</si>
  <si>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</si>
  <si>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</si>
  <si>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</si>
  <si>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</si>
  <si>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</si>
  <si>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</si>
  <si>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</si>
  <si>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</si>
  <si>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</si>
  <si>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</si>
  <si>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</si>
  <si>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</si>
  <si>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</si>
  <si>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</si>
  <si>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</si>
  <si>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</si>
  <si>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</si>
  <si>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</si>
  <si>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</si>
  <si>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</si>
  <si>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</si>
  <si>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</si>
  <si>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</si>
  <si>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</si>
  <si>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</si>
  <si>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</si>
  <si>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</si>
  <si>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</si>
  <si>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</si>
  <si>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</si>
  <si>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</si>
  <si>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</si>
  <si>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</si>
  <si>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</si>
  <si>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</si>
  <si>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</si>
  <si>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</si>
  <si>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</si>
  <si>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</si>
  <si>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</si>
  <si>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</si>
  <si>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</si>
  <si>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</si>
  <si>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</si>
  <si>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</si>
  <si>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</si>
  <si>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</si>
  <si>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</si>
  <si>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</si>
  <si>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</si>
  <si>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</si>
  <si>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</si>
  <si>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</si>
  <si>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</si>
  <si>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</si>
  <si>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</si>
  <si>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</si>
  <si>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</si>
  <si>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</si>
  <si>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</si>
  <si>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</si>
  <si>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</si>
  <si>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</si>
  <si>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</si>
  <si>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</si>
  <si>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</si>
  <si>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</si>
  <si>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</si>
  <si>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</si>
  <si>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</si>
  <si>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</si>
  <si>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</si>
  <si>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</si>
  <si>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</si>
  <si>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</si>
  <si>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</si>
  <si>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</si>
  <si>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</si>
  <si>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</si>
  <si>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</si>
  <si>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</si>
  <si>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</si>
  <si>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</si>
  <si>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</si>
  <si>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</si>
  <si>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</si>
  <si>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</si>
  <si>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</si>
  <si>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</si>
  <si>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</si>
  <si>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</si>
  <si>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</si>
  <si>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</si>
  <si>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</si>
  <si>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</si>
  <si>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</si>
  <si>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</si>
  <si>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</si>
  <si>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</si>
  <si>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</si>
  <si>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</si>
  <si>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</si>
  <si>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</si>
  <si>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</si>
  <si>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</si>
  <si>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</si>
  <si>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</si>
  <si>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</si>
  <si>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</si>
  <si>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</si>
  <si>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</si>
  <si>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</si>
  <si>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</si>
  <si>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</si>
  <si>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</si>
  <si>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</si>
  <si>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</si>
  <si>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</si>
  <si>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</si>
  <si>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</si>
  <si>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</si>
  <si>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</si>
  <si>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</si>
  <si>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</si>
  <si>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</si>
  <si>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</si>
  <si>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</si>
  <si>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</si>
  <si>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</si>
  <si>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</si>
  <si>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</si>
  <si>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</si>
  <si>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</si>
  <si>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</si>
  <si>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</si>
  <si>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</si>
  <si>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</si>
  <si>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</si>
  <si>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</si>
  <si>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</si>
  <si>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</si>
  <si>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</si>
  <si>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</si>
  <si>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</si>
  <si>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</si>
  <si>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</si>
  <si>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</si>
  <si>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</si>
  <si>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</si>
  <si>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</si>
  <si>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</si>
  <si>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</si>
  <si>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</si>
  <si>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</si>
  <si>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</si>
  <si>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</si>
  <si>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</si>
  <si>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</si>
  <si>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</si>
  <si>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</si>
  <si>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</si>
  <si>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</si>
  <si>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</si>
  <si>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</si>
  <si>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</si>
  <si>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</si>
  <si>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</si>
  <si>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</si>
  <si>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</si>
  <si>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</si>
  <si>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</si>
  <si>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</si>
  <si>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</si>
  <si>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</si>
  <si>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</si>
  <si>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</si>
  <si>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</si>
  <si>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</si>
  <si>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</si>
  <si>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</si>
  <si>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</si>
  <si>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</si>
  <si>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</si>
  <si>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</si>
  <si>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</si>
  <si>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</si>
  <si>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</si>
  <si>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</si>
  <si>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</si>
  <si>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</si>
  <si>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</si>
  <si>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</si>
  <si>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</si>
  <si>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</si>
  <si>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</si>
  <si>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</si>
  <si>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</si>
  <si>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</si>
  <si>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</si>
  <si>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</si>
  <si>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</si>
  <si>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</si>
  <si>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</si>
  <si>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</si>
  <si>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</si>
  <si>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</si>
  <si>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</si>
  <si>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</si>
  <si>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</si>
  <si>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</si>
  <si>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</si>
  <si>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</si>
  <si>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</si>
  <si>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</si>
  <si>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</si>
  <si>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</si>
  <si>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</si>
  <si>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</si>
  <si>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</si>
  <si>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</si>
  <si>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</si>
  <si>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</si>
  <si>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</si>
  <si>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</si>
  <si>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</si>
  <si>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</si>
  <si>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</si>
  <si>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</si>
  <si>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</si>
  <si>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</si>
  <si>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</si>
  <si>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</si>
  <si>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</si>
  <si>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</si>
  <si>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</si>
  <si>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</si>
  <si>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</si>
  <si>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</si>
  <si>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</si>
  <si>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</si>
  <si>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</si>
  <si>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</si>
  <si>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</si>
  <si>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</si>
  <si>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</si>
  <si>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</si>
  <si>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</si>
  <si>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</si>
  <si>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</si>
  <si>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</si>
  <si>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</si>
  <si>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</si>
  <si>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</si>
  <si>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</si>
  <si>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</si>
  <si>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</si>
  <si>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</si>
  <si>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</si>
  <si>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</si>
  <si>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</si>
  <si>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</si>
  <si>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</si>
  <si>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</si>
  <si>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</si>
  <si>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</si>
  <si>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</si>
  <si>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</si>
  <si>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</si>
  <si>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</si>
  <si>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</si>
  <si>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</si>
  <si>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</si>
  <si>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</si>
  <si>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</si>
  <si>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</si>
  <si>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</si>
  <si>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</si>
  <si>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</si>
  <si>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</si>
  <si>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</si>
  <si>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</si>
  <si>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</si>
  <si>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</si>
  <si>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</si>
  <si>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</si>
  <si>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</si>
  <si>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</si>
  <si>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</si>
  <si>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</si>
  <si>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</si>
  <si>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</si>
  <si>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</si>
  <si>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</si>
  <si>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</si>
  <si>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</si>
  <si>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</si>
  <si>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</si>
  <si>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</si>
  <si>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</si>
  <si>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</si>
  <si>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</si>
  <si>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</si>
  <si>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</si>
  <si>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</si>
  <si>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</si>
  <si>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</si>
  <si>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</si>
  <si>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</si>
  <si>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</si>
  <si>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</si>
  <si>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</si>
  <si>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</si>
  <si>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</si>
  <si>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</si>
  <si>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</si>
  <si>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</si>
  <si>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</si>
  <si>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</si>
  <si>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</si>
  <si>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</si>
  <si>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</si>
  <si>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</si>
  <si>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</si>
  <si>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</si>
  <si>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</si>
  <si>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</si>
  <si>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</si>
  <si>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</si>
  <si>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</si>
  <si>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</si>
  <si>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</si>
  <si>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</si>
  <si>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</si>
  <si>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</si>
  <si>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</si>
  <si>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</si>
  <si>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</si>
  <si>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</si>
  <si>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</si>
  <si>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</si>
  <si>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</si>
  <si>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</si>
  <si>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</si>
  <si>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</si>
  <si>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</si>
  <si>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</si>
  <si>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</si>
  <si>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</si>
  <si>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</si>
  <si>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</si>
  <si>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</si>
  <si>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</si>
  <si>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</si>
  <si>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</si>
  <si>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</si>
  <si>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</si>
  <si>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</si>
  <si>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</si>
  <si>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</si>
  <si>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</si>
  <si>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</si>
  <si>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</si>
  <si>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</si>
  <si>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</si>
  <si>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</si>
  <si>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</si>
  <si>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</si>
  <si>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</si>
  <si>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</si>
  <si>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</si>
  <si>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</si>
  <si>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</si>
  <si>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</si>
  <si>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</si>
  <si>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</si>
  <si>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</si>
  <si>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</si>
  <si>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</si>
  <si>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</si>
  <si>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</si>
  <si>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</si>
  <si>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</si>
  <si>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</si>
  <si>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</si>
  <si>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</si>
  <si>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</si>
  <si>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</si>
  <si>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</si>
  <si>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</si>
  <si>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</si>
  <si>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</si>
  <si>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</si>
  <si>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</si>
  <si>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</si>
  <si>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</si>
  <si>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</si>
  <si>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</si>
  <si>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</si>
  <si>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</si>
  <si>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</si>
  <si>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</si>
  <si>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</si>
  <si>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</si>
  <si>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</si>
  <si>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</si>
  <si>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</si>
  <si>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</si>
  <si>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</si>
  <si>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</si>
  <si>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</si>
  <si>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</si>
  <si>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</si>
  <si>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</si>
  <si>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</si>
  <si>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</si>
  <si>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</si>
  <si>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</si>
  <si>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</si>
  <si>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</si>
  <si>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</si>
  <si>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</si>
  <si>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</si>
  <si>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</si>
  <si>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</si>
  <si>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</si>
  <si>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</si>
  <si>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</si>
  <si>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</si>
  <si>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</si>
  <si>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</si>
  <si>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</si>
  <si>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</si>
  <si>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</si>
  <si>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</si>
  <si>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</si>
  <si>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</si>
  <si>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</si>
  <si>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</si>
  <si>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</si>
  <si>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</si>
  <si>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</si>
  <si>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</si>
  <si>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</si>
  <si>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</si>
  <si>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</si>
  <si>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</si>
  <si>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</si>
  <si>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</si>
  <si>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</si>
  <si>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</si>
  <si>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</si>
  <si>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</si>
  <si>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</si>
  <si>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</si>
  <si>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</si>
  <si>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</si>
  <si>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</si>
  <si>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</si>
  <si>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</si>
  <si>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</si>
  <si>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</si>
  <si>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</si>
  <si>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</si>
  <si>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</si>
  <si>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</si>
  <si>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</si>
  <si>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</si>
  <si>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</si>
  <si>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</si>
  <si>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</si>
  <si>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</si>
  <si>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</si>
  <si>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</si>
  <si>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</si>
  <si>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</si>
  <si>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</si>
  <si>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</si>
  <si>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</si>
  <si>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</si>
  <si>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</si>
  <si>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</si>
  <si>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</si>
  <si>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</si>
  <si>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</si>
  <si>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</si>
  <si>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</si>
  <si>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</si>
  <si>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</si>
  <si>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</si>
  <si>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</si>
  <si>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</si>
  <si>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</si>
  <si>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</si>
  <si>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</si>
  <si>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</si>
  <si>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</si>
  <si>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</si>
  <si>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</si>
  <si>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</si>
  <si>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</si>
  <si>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</si>
  <si>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</si>
  <si>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</si>
  <si>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</si>
  <si>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</si>
  <si>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</si>
  <si>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</si>
  <si>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</si>
  <si>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</si>
  <si>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</si>
  <si>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</si>
  <si>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</si>
  <si>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</si>
  <si>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</si>
  <si>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</si>
  <si>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</si>
  <si>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</si>
  <si>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</si>
  <si>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</si>
  <si>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</si>
  <si>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</si>
  <si>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</si>
  <si>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</si>
  <si>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</si>
  <si>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</si>
  <si>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</si>
  <si>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</si>
  <si>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</si>
  <si>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</si>
  <si>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</si>
  <si>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</si>
  <si>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</si>
  <si>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</si>
  <si>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</si>
  <si>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</si>
  <si>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</si>
  <si>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</si>
  <si>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</si>
  <si>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</si>
  <si>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</si>
  <si>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</si>
  <si>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</si>
  <si>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</si>
  <si>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</si>
  <si>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</si>
  <si>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</si>
  <si>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</si>
  <si>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</si>
  <si>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</si>
  <si>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</si>
  <si>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</si>
  <si>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</si>
  <si>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</si>
  <si>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</si>
  <si>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</si>
  <si>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</si>
  <si>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</si>
  <si>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</si>
  <si>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</si>
  <si>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</si>
  <si>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</si>
  <si>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</si>
  <si>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</si>
  <si>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</si>
  <si>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</si>
  <si>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</si>
  <si>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</si>
  <si>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</si>
  <si>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</si>
  <si>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</si>
  <si>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</si>
  <si>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</si>
  <si>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</si>
  <si>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</si>
  <si>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</si>
  <si>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</si>
  <si>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</si>
  <si>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</si>
  <si>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</si>
  <si>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</si>
  <si>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</si>
  <si>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</si>
  <si>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</si>
  <si>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</si>
  <si>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</si>
  <si>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</si>
  <si>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</si>
  <si>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</si>
  <si>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</si>
  <si>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</si>
  <si>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</si>
  <si>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</si>
  <si>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</si>
  <si>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</si>
  <si>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</si>
  <si>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</si>
  <si>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</si>
  <si>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</si>
  <si>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</si>
  <si>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</si>
  <si>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</si>
  <si>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</si>
  <si>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</si>
  <si>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</si>
  <si>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</si>
  <si>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</si>
  <si>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</si>
  <si>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</si>
  <si>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</si>
  <si>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</si>
  <si>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</si>
  <si>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</si>
  <si>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</si>
  <si>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</si>
  <si>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</si>
  <si>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</si>
  <si>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</si>
  <si>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</si>
  <si>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</si>
  <si>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</si>
  <si>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</si>
  <si>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</si>
  <si>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</si>
  <si>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</si>
  <si>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</si>
  <si>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</si>
  <si>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</si>
  <si>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</si>
  <si>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</si>
  <si>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</si>
  <si>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</si>
  <si>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</si>
  <si>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</si>
  <si>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</si>
  <si>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</si>
  <si>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</si>
  <si>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</si>
  <si>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</si>
  <si>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</si>
  <si>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</si>
  <si>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</si>
  <si>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</si>
  <si>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</si>
  <si>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</si>
  <si>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</si>
  <si>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</si>
  <si>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</si>
  <si>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</si>
  <si>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</si>
  <si>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</si>
  <si>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</si>
  <si>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</si>
  <si>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</si>
  <si>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</si>
  <si>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</si>
  <si>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</si>
  <si>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</si>
  <si>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</si>
  <si>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</si>
  <si>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</si>
  <si>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</si>
  <si>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</si>
  <si>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</si>
  <si>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</si>
  <si>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</si>
  <si>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</si>
  <si>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</si>
  <si>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</si>
  <si>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</si>
  <si>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</si>
  <si>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</si>
  <si>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</si>
  <si>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</si>
  <si>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</si>
  <si>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</si>
  <si>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</si>
  <si>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</si>
  <si>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</si>
  <si>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</si>
  <si>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</si>
  <si>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</si>
  <si>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</si>
  <si>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</si>
  <si>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</si>
  <si>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</si>
  <si>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</si>
  <si>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</si>
  <si>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</si>
  <si>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</si>
  <si>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</si>
  <si>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</si>
  <si>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</si>
  <si>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</si>
  <si>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</si>
  <si>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</si>
  <si>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</si>
  <si>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</si>
  <si>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</si>
  <si>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</si>
  <si>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</si>
  <si>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</si>
  <si>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</si>
  <si>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</si>
  <si>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</si>
  <si>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</si>
  <si>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</si>
  <si>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</si>
  <si>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</si>
  <si>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</si>
  <si>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</si>
  <si>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</si>
  <si>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</si>
  <si>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</si>
  <si>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</si>
  <si>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</si>
  <si>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</si>
  <si>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</si>
  <si>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</si>
  <si>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</si>
  <si>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</si>
  <si>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</si>
  <si>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</si>
  <si>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</si>
  <si>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</si>
  <si>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</si>
  <si>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</si>
  <si>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</si>
  <si>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</si>
  <si>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</si>
  <si>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</si>
  <si>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</si>
  <si>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</si>
  <si>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</si>
  <si>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</si>
  <si>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</si>
  <si>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</si>
  <si>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</si>
  <si>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</si>
  <si>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</si>
  <si>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</si>
  <si>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</si>
  <si>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</si>
  <si>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</si>
  <si>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</si>
  <si>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</si>
  <si>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</si>
  <si>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</si>
  <si>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</si>
  <si>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</si>
  <si>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</si>
  <si>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</si>
  <si>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</si>
  <si>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</si>
  <si>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</si>
  <si>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</si>
  <si>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</si>
  <si>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</si>
  <si>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</si>
  <si>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</si>
  <si>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</si>
  <si>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</si>
  <si>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</si>
  <si>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</si>
  <si>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</si>
  <si>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</si>
  <si>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</si>
  <si>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</si>
  <si>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</si>
  <si>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</si>
  <si>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</si>
  <si>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</si>
  <si>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</si>
  <si>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</si>
  <si>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</si>
  <si>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</si>
  <si>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</si>
  <si>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</si>
  <si>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</si>
  <si>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</si>
  <si>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</si>
  <si>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</si>
  <si>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</si>
  <si>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</si>
  <si>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</si>
  <si>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</si>
  <si>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</si>
  <si>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</si>
  <si>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</si>
  <si>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</si>
  <si>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</si>
  <si>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</si>
  <si>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</si>
  <si>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</si>
  <si>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</si>
  <si>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</si>
  <si>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</si>
  <si>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</si>
  <si>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</si>
  <si>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</si>
  <si>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</si>
  <si>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</si>
  <si>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</si>
  <si>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</si>
  <si>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</si>
  <si>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</si>
  <si>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</si>
  <si>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</si>
  <si>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</si>
  <si>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</si>
  <si>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</si>
  <si>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</si>
  <si>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</si>
  <si>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</si>
  <si>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</si>
  <si>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</si>
  <si>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</si>
  <si>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</si>
  <si>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</si>
  <si>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</si>
  <si>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</si>
  <si>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</si>
  <si>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</si>
  <si>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</si>
  <si>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</si>
  <si>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</si>
  <si>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</si>
  <si>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</si>
  <si>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</si>
  <si>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</si>
  <si>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</si>
  <si>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</si>
  <si>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</si>
  <si>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</si>
  <si>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</si>
  <si>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</si>
  <si>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</si>
  <si>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</si>
  <si>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</si>
  <si>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</si>
  <si>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</si>
  <si>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</si>
  <si>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</si>
  <si>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</si>
  <si>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</si>
  <si>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</si>
  <si>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</si>
  <si>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</si>
  <si>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</si>
  <si>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</si>
  <si>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</si>
  <si>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</si>
  <si>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</si>
  <si>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</si>
  <si>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</si>
  <si>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</si>
  <si>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</si>
  <si>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</si>
  <si>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</si>
  <si>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</si>
  <si>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</si>
  <si>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</si>
  <si>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</si>
  <si>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</si>
  <si>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</si>
  <si>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</si>
  <si>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</si>
  <si>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</si>
  <si>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</si>
  <si>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</si>
  <si>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</si>
  <si>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</si>
  <si>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</si>
  <si>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</si>
  <si>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</si>
  <si>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</si>
  <si>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</si>
  <si>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</si>
  <si>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</si>
  <si>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</si>
  <si>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</si>
  <si>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</si>
  <si>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</si>
  <si>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</si>
  <si>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</si>
  <si>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</si>
  <si>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</si>
  <si>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</si>
  <si>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</si>
  <si>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</si>
  <si>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</si>
  <si>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</si>
  <si>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</si>
  <si>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</si>
  <si>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</si>
  <si>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</si>
  <si>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</si>
  <si>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</si>
  <si>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</si>
  <si>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</si>
  <si>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</si>
  <si>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</si>
  <si>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</si>
  <si>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</si>
  <si>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</si>
  <si>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</si>
  <si>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</si>
  <si>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</si>
  <si>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</si>
  <si>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</si>
  <si>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</si>
  <si>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</si>
  <si>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</si>
  <si>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</si>
  <si>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</si>
  <si>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</si>
  <si>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</si>
  <si>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</si>
  <si>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</si>
  <si>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</si>
  <si>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</si>
  <si>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</si>
  <si>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</si>
  <si>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</si>
  <si>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</si>
  <si>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</si>
  <si>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</si>
  <si>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</si>
  <si>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</si>
  <si>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</si>
  <si>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</si>
  <si>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</si>
  <si>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</si>
  <si>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</si>
  <si>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</si>
  <si>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</si>
  <si>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</si>
  <si>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</si>
  <si>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</si>
  <si>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</si>
  <si>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</si>
  <si>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</si>
  <si>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</si>
  <si>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</si>
  <si>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</si>
  <si>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</si>
  <si>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</si>
  <si>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</si>
  <si>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</si>
  <si>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</si>
  <si>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</si>
  <si>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</si>
  <si>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</si>
  <si>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</si>
  <si>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</si>
  <si>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</si>
  <si>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</si>
  <si>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</si>
  <si>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</si>
  <si>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</si>
  <si>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</si>
  <si>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</si>
  <si>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</si>
  <si>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</si>
  <si>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</si>
  <si>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</si>
  <si>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</si>
  <si>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</si>
  <si>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</si>
  <si>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</si>
  <si>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</si>
  <si>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</si>
  <si>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</si>
  <si>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</si>
  <si>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</si>
  <si>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</si>
  <si>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</si>
  <si>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</si>
  <si>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</si>
  <si>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</si>
  <si>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</si>
  <si>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</si>
  <si>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</si>
  <si>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</si>
  <si>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</si>
  <si>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</si>
  <si>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</si>
  <si>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</si>
  <si>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</si>
  <si>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</si>
  <si>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</si>
  <si>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</si>
  <si>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</si>
  <si>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</si>
  <si>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</si>
  <si>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</si>
  <si>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</si>
  <si>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</si>
  <si>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</si>
  <si>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</si>
  <si>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</si>
  <si>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</si>
  <si>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</si>
  <si>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</si>
  <si>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</si>
  <si>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</si>
  <si>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</si>
  <si>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</si>
  <si>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</si>
  <si>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</si>
  <si>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</si>
  <si>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</si>
  <si>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</si>
  <si>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</si>
  <si>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</si>
  <si>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</si>
  <si>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</si>
  <si>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</si>
  <si>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</si>
  <si>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</si>
  <si>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</si>
  <si>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</si>
  <si>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</si>
  <si>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</si>
  <si>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</si>
  <si>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</si>
  <si>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</si>
  <si>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</si>
  <si>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</si>
  <si>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</si>
  <si>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</si>
  <si>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</si>
  <si>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</si>
  <si>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</si>
  <si>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</si>
  <si>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</si>
  <si>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</si>
  <si>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</si>
  <si>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</si>
  <si>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</si>
  <si>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</si>
  <si>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</si>
  <si>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</si>
  <si>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</si>
  <si>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</si>
  <si>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</si>
  <si>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</si>
  <si>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</si>
  <si>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</si>
  <si>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</si>
  <si>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</si>
  <si>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</si>
  <si>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</si>
  <si>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</si>
  <si>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</si>
  <si>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</si>
  <si>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</si>
  <si>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</si>
  <si>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</si>
  <si>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</si>
  <si>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</si>
  <si>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</si>
  <si>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</si>
  <si>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</si>
  <si>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</si>
  <si>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</si>
  <si>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</si>
  <si>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</si>
  <si>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</si>
  <si>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</si>
  <si>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</si>
  <si>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</si>
  <si>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</si>
  <si>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</si>
  <si>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</si>
  <si>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</si>
  <si>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</si>
  <si>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</si>
  <si>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</si>
  <si>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</si>
  <si>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</si>
  <si>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</si>
  <si>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</si>
  <si>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</si>
  <si>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</si>
  <si>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</si>
  <si>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</si>
  <si>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</si>
  <si>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</si>
  <si>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</si>
  <si>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</si>
  <si>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</si>
  <si>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</si>
  <si>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</si>
  <si>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</si>
  <si>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</si>
  <si>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</si>
  <si>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</si>
  <si>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</si>
  <si>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</si>
  <si>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</si>
  <si>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</si>
  <si>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</si>
  <si>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</si>
  <si>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</si>
  <si>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</si>
  <si>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</si>
  <si>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</si>
  <si>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</si>
  <si>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</si>
  <si>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</si>
  <si>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</si>
  <si>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</si>
  <si>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</si>
  <si>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</si>
  <si>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</si>
  <si>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</si>
  <si>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</si>
  <si>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</si>
  <si>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</si>
  <si>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</si>
  <si>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</si>
  <si>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</si>
  <si>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</si>
  <si>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</si>
  <si>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</si>
  <si>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</si>
  <si>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</si>
  <si>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</si>
  <si>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</si>
  <si>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</si>
  <si>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</si>
  <si>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</si>
  <si>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</si>
  <si>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</si>
  <si>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</si>
  <si>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</si>
  <si>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</si>
  <si>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</si>
  <si>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</si>
  <si>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</si>
  <si>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</si>
  <si>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</si>
  <si>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</si>
  <si>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</si>
  <si>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</si>
  <si>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</si>
  <si>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</si>
  <si>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</si>
  <si>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</si>
  <si>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</si>
  <si>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</si>
  <si>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</si>
  <si>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</si>
  <si>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</si>
  <si>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</si>
  <si>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</si>
  <si>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</si>
  <si>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</si>
  <si>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</si>
  <si>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</si>
  <si>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</si>
  <si>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</si>
  <si>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</si>
  <si>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</si>
  <si>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</si>
  <si>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</si>
  <si>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</si>
  <si>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</si>
  <si>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</si>
  <si>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</si>
  <si>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</si>
  <si>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</si>
  <si>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</si>
  <si>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</si>
  <si>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</si>
  <si>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</si>
  <si>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</si>
  <si>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</si>
  <si>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</si>
  <si>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</si>
  <si>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</si>
  <si>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</si>
  <si>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</si>
  <si>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</si>
  <si>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</si>
  <si>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</si>
  <si>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</si>
  <si>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</si>
  <si>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</si>
  <si>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</si>
  <si>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</si>
  <si>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</si>
  <si>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</si>
  <si>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</si>
  <si>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</si>
  <si>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</si>
  <si>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</si>
  <si>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</si>
  <si>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</si>
  <si>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</si>
  <si>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</si>
  <si>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</si>
  <si>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</si>
  <si>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</si>
  <si>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</si>
  <si>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</si>
  <si>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</si>
  <si>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</si>
  <si>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</si>
  <si>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</si>
  <si>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</si>
  <si>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</si>
  <si>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</si>
  <si>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</si>
  <si>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</si>
  <si>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</si>
  <si>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</si>
  <si>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</si>
  <si>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</si>
  <si>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</si>
  <si>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</si>
  <si>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</si>
  <si>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</si>
  <si>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</si>
  <si>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</si>
  <si>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</si>
  <si>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</si>
  <si>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</si>
  <si>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</si>
  <si>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</si>
  <si>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</si>
  <si>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</si>
  <si>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</si>
  <si>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</si>
  <si>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</si>
  <si>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</si>
  <si>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</si>
  <si>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</si>
  <si>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</si>
  <si>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</si>
  <si>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</si>
  <si>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</si>
  <si>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</si>
  <si>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</si>
  <si>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</si>
  <si>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</si>
  <si>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</si>
  <si>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</si>
  <si>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</si>
  <si>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</si>
  <si>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</si>
  <si>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</si>
  <si>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</si>
  <si>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</si>
  <si>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</si>
  <si>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</si>
  <si>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</si>
  <si>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</si>
  <si>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</si>
  <si>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</si>
  <si>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</si>
  <si>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</si>
  <si>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</si>
  <si>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</si>
  <si>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</si>
  <si>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</si>
  <si>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</si>
  <si>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</si>
  <si>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</si>
  <si>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</si>
  <si>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</si>
  <si>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</si>
  <si>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</si>
  <si>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</si>
  <si>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</si>
  <si>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</si>
  <si>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</si>
  <si>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</si>
  <si>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</si>
  <si>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</si>
  <si>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</si>
  <si>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</si>
  <si>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</si>
  <si>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</si>
  <si>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</si>
  <si>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</si>
  <si>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</si>
  <si>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</si>
  <si>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</si>
  <si>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</si>
  <si>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</si>
  <si>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</si>
  <si>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</si>
  <si>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</si>
  <si>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</si>
  <si>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</si>
  <si>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</si>
  <si>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</si>
  <si>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</si>
  <si>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</si>
  <si>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</si>
  <si>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</si>
  <si>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</si>
  <si>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</si>
  <si>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</si>
  <si>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</si>
  <si>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</si>
  <si>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</si>
  <si>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</si>
  <si>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</si>
  <si>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</si>
  <si>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</si>
  <si>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</si>
  <si>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</si>
  <si>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</si>
  <si>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</si>
  <si>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</si>
  <si>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</si>
  <si>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</si>
  <si>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</si>
  <si>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</si>
  <si>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</si>
  <si>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</si>
  <si>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</si>
  <si>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</si>
  <si>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</si>
  <si>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</si>
  <si>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</si>
  <si>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</si>
  <si>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</si>
  <si>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</si>
  <si>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</si>
  <si>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</si>
  <si>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</si>
  <si>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</si>
  <si>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</si>
  <si>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</si>
  <si>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</si>
  <si>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</si>
  <si>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</si>
  <si>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</si>
  <si>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</si>
  <si>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</si>
  <si>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</si>
  <si>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</si>
  <si>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</si>
  <si>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</si>
  <si>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</si>
  <si>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</si>
  <si>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</si>
  <si>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</si>
  <si>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</si>
  <si>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</si>
  <si>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</si>
  <si>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</si>
  <si>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</si>
  <si>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</si>
  <si>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</si>
  <si>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</si>
  <si>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</si>
  <si>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</si>
  <si>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</si>
  <si>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</si>
  <si>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</si>
  <si>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</si>
  <si>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</si>
  <si>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</si>
  <si>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</si>
  <si>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</si>
  <si>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</si>
  <si>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</si>
  <si>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</si>
  <si>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</si>
  <si>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</si>
  <si>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</si>
  <si>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</si>
  <si>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</si>
  <si>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</si>
  <si>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</si>
  <si>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</si>
  <si>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</si>
  <si>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</si>
  <si>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</si>
  <si>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</si>
  <si>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</si>
  <si>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</si>
  <si>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</si>
  <si>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</si>
  <si>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</si>
  <si>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</si>
  <si>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</si>
  <si>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</si>
  <si>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</si>
  <si>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</si>
  <si>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</si>
  <si>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</si>
  <si>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</si>
  <si>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</si>
  <si>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</si>
  <si>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</si>
  <si>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</si>
  <si>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</si>
  <si>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</si>
  <si>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</si>
  <si>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</si>
  <si>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</si>
  <si>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</si>
  <si>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</si>
  <si>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</si>
  <si>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</si>
  <si>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</si>
  <si>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</si>
  <si>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</si>
  <si>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</si>
  <si>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</si>
  <si>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</si>
  <si>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</si>
  <si>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</si>
  <si>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</si>
  <si>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</si>
  <si>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</si>
  <si>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</si>
  <si>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</si>
  <si>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</si>
  <si>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</si>
  <si>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</si>
  <si>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</si>
  <si>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</si>
  <si>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</si>
  <si>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</si>
  <si>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</si>
  <si>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</si>
  <si>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</si>
  <si>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</si>
  <si>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</si>
  <si>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</si>
  <si>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</si>
  <si>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</si>
  <si>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</si>
  <si>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</si>
  <si>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</si>
  <si>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</si>
  <si>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</si>
  <si>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</si>
  <si>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</si>
  <si>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</si>
  <si>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</si>
  <si>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</si>
  <si>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</si>
  <si>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</si>
  <si>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</si>
  <si>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</si>
  <si>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</si>
  <si>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</si>
  <si>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</si>
  <si>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</si>
  <si>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</si>
  <si>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</si>
  <si>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</si>
  <si>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</si>
  <si>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</si>
  <si>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</si>
  <si>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</si>
  <si>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</si>
  <si>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</si>
  <si>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</si>
  <si>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</si>
  <si>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</si>
  <si>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</si>
  <si>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</si>
  <si>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</si>
  <si>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</si>
  <si>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</si>
  <si>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</si>
  <si>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</si>
  <si>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</si>
  <si>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</si>
  <si>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</si>
  <si>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</si>
  <si>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</si>
  <si>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</si>
  <si>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</si>
  <si>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</si>
  <si>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</si>
  <si>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</si>
  <si>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</si>
  <si>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</si>
  <si>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</si>
  <si>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</si>
  <si>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</si>
  <si>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</si>
  <si>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</si>
  <si>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</si>
  <si>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</si>
  <si>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</si>
  <si>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</si>
  <si>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</si>
  <si>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</si>
  <si>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</si>
  <si>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</si>
  <si>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</si>
  <si>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</si>
  <si>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</si>
  <si>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</si>
  <si>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</si>
  <si>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</si>
  <si>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</si>
  <si>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</si>
  <si>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</si>
  <si>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</si>
  <si>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</si>
  <si>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</si>
  <si>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</si>
  <si>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</si>
  <si>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</si>
  <si>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</si>
  <si>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</si>
  <si>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</si>
  <si>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</si>
  <si>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</si>
  <si>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</si>
  <si>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</si>
  <si>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</si>
  <si>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</si>
  <si>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</si>
  <si>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</si>
  <si>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</si>
  <si>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</si>
  <si>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</si>
  <si>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</si>
  <si>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</si>
  <si>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</si>
  <si>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</si>
  <si>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</si>
  <si>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</si>
  <si>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</si>
  <si>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</si>
  <si>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</si>
  <si>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</si>
  <si>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</si>
  <si>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</si>
  <si>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</si>
  <si>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</si>
  <si>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</si>
  <si>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</si>
  <si>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</si>
  <si>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</si>
  <si>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</si>
  <si>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</si>
  <si>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</si>
  <si>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</si>
  <si>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</si>
  <si>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</si>
  <si>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</si>
  <si>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</si>
  <si>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</si>
  <si>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</si>
  <si>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</si>
  <si>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</si>
  <si>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</si>
  <si>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</si>
  <si>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</si>
  <si>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</si>
  <si>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</si>
  <si>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</si>
  <si>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</si>
  <si>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</si>
  <si>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</si>
  <si>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</si>
  <si>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</si>
  <si>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</si>
  <si>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</si>
  <si>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</si>
  <si>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</si>
  <si>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</si>
  <si>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</si>
  <si>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</si>
  <si>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</si>
  <si>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</si>
  <si>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</si>
  <si>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</si>
  <si>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</si>
  <si>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</si>
  <si>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</si>
  <si>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</si>
  <si>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</si>
  <si>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</si>
  <si>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</si>
  <si>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</si>
  <si>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</si>
  <si>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</si>
  <si>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</si>
  <si>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</si>
  <si>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</si>
  <si>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</si>
  <si>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</si>
  <si>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</si>
  <si>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</si>
  <si>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</si>
  <si>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</si>
  <si>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</si>
  <si>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</si>
  <si>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</si>
  <si>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</si>
  <si>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</si>
  <si>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</si>
  <si>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</si>
  <si>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</si>
  <si>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</si>
  <si>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</si>
  <si>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</si>
  <si>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</si>
  <si>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</si>
  <si>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</si>
  <si>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</si>
  <si>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</si>
  <si>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</si>
  <si>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</si>
  <si>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</si>
  <si>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</si>
  <si>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</si>
  <si>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</si>
  <si>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</si>
  <si>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</si>
  <si>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</si>
  <si>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</si>
  <si>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</si>
  <si>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</si>
  <si>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</si>
  <si>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</si>
  <si>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</si>
  <si>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</si>
  <si>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</si>
  <si>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</si>
  <si>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</si>
  <si>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</si>
  <si>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</si>
  <si>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</si>
  <si>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</si>
  <si>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</si>
  <si>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</si>
  <si>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</si>
  <si>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</si>
  <si>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</si>
  <si>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</si>
  <si>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</si>
  <si>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</si>
  <si>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</si>
  <si>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</si>
  <si>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</si>
  <si>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</si>
  <si>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</si>
  <si>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</si>
  <si>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</si>
  <si>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</si>
  <si>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</si>
  <si>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</si>
  <si>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</si>
  <si>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</si>
  <si>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</si>
  <si>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</si>
  <si>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</si>
  <si>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</si>
  <si>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</si>
  <si>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</si>
  <si>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</si>
  <si>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</si>
  <si>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</si>
  <si>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</si>
  <si>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</si>
  <si>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</si>
  <si>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</si>
  <si>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</si>
  <si>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</si>
  <si>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</si>
  <si>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</si>
  <si>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</si>
  <si>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</si>
  <si>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</si>
  <si>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</si>
  <si>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</si>
  <si>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</si>
  <si>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</si>
  <si>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</si>
  <si>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</si>
  <si>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</si>
  <si>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</si>
  <si>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</si>
  <si>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</si>
  <si>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</si>
  <si>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</si>
  <si>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</si>
  <si>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</si>
  <si>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</si>
  <si>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</si>
  <si>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</si>
  <si>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</si>
  <si>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</si>
  <si>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</si>
  <si>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</si>
  <si>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</si>
  <si>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</si>
  <si>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</si>
  <si>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</si>
  <si>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</si>
  <si>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</si>
  <si>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</si>
  <si>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</si>
  <si>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</si>
  <si>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</si>
  <si>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</si>
  <si>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</si>
  <si>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</si>
  <si>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</si>
  <si>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</si>
  <si>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</si>
  <si>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</si>
  <si>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</si>
  <si>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</si>
  <si>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</si>
  <si>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</si>
  <si>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</si>
  <si>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</si>
  <si>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</si>
  <si>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</si>
  <si>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</si>
  <si>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</si>
  <si>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</si>
  <si>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</si>
  <si>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</si>
  <si>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</si>
  <si>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</si>
  <si>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</si>
  <si>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</si>
  <si>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</si>
  <si>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</si>
  <si>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</si>
  <si>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</si>
  <si>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</si>
  <si>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</si>
  <si>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</si>
  <si>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</si>
  <si>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</si>
  <si>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</si>
  <si>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</si>
  <si>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</si>
  <si>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</si>
  <si>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</si>
  <si>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</si>
  <si>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</si>
  <si>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</si>
  <si>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</si>
  <si>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</si>
  <si>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</si>
  <si>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</si>
  <si>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</si>
  <si>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</si>
  <si>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</si>
  <si>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</si>
  <si>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</si>
  <si>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</si>
  <si>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</si>
  <si>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</si>
  <si>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</si>
  <si>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</si>
  <si>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</si>
  <si>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</si>
  <si>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</si>
  <si>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</si>
  <si>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</si>
  <si>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</si>
  <si>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</si>
  <si>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</si>
  <si>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</si>
  <si>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</si>
  <si>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</si>
  <si>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</si>
  <si>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</si>
  <si>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</si>
  <si>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</si>
  <si>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</si>
  <si>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</si>
  <si>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</si>
  <si>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</si>
  <si>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</si>
  <si>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</si>
  <si>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</si>
  <si>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</si>
  <si>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</si>
  <si>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</si>
  <si>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</si>
  <si>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</si>
  <si>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</si>
  <si>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</si>
  <si>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</si>
  <si>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</si>
  <si>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</si>
  <si>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</si>
  <si>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</si>
  <si>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</si>
  <si>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</si>
  <si>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</si>
  <si>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</si>
  <si>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</si>
  <si>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</si>
  <si>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</si>
  <si>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</si>
  <si>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</si>
  <si>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</si>
  <si>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</si>
  <si>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</si>
  <si>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</si>
  <si>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</si>
  <si>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</si>
  <si>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</si>
  <si>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</si>
  <si>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</si>
  <si>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</si>
  <si>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</si>
  <si>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</si>
  <si>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</si>
  <si>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</si>
  <si>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</si>
  <si>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</si>
  <si>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</si>
  <si>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</si>
  <si>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</si>
  <si>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</si>
  <si>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</si>
  <si>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</si>
  <si>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</si>
  <si>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</si>
  <si>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</si>
  <si>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</si>
  <si>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</si>
  <si>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</si>
  <si>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</si>
  <si>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</si>
  <si>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</si>
  <si>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</si>
  <si>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</si>
  <si>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</si>
  <si>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</si>
  <si>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</si>
  <si>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</si>
  <si>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</si>
  <si>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</si>
  <si>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</si>
  <si>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</si>
  <si>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</si>
  <si>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</si>
  <si>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</si>
  <si>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</si>
  <si>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</si>
  <si>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</si>
  <si>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</si>
  <si>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</si>
  <si>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</si>
  <si>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</si>
  <si>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</si>
  <si>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</si>
  <si>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</si>
  <si>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</si>
  <si>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</si>
  <si>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</si>
  <si>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</si>
  <si>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</si>
  <si>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</si>
  <si>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</si>
  <si>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</si>
  <si>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</si>
  <si>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</si>
  <si>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</si>
  <si>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</si>
  <si>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</si>
  <si>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</si>
  <si>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</si>
  <si>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</si>
  <si>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</si>
  <si>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</si>
  <si>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</si>
  <si>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</si>
  <si>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</si>
  <si>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</si>
  <si>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</si>
  <si>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</si>
  <si>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</si>
  <si>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</si>
  <si>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</si>
  <si>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</si>
  <si>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</si>
  <si>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</si>
  <si>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</si>
  <si>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</si>
  <si>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</si>
  <si>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</si>
  <si>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</si>
  <si>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</si>
  <si>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</si>
  <si>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</si>
  <si>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</si>
  <si>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</si>
  <si>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</si>
  <si>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</si>
  <si>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</si>
  <si>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</si>
  <si>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</si>
  <si>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</si>
  <si>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</si>
  <si>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</si>
  <si>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</si>
  <si>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</si>
  <si>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</si>
  <si>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</si>
  <si>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</si>
  <si>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</si>
  <si>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</si>
  <si>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</si>
  <si>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</si>
  <si>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</si>
  <si>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</si>
  <si>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</si>
  <si>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</si>
  <si>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</si>
  <si>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</si>
  <si>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</si>
  <si>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</si>
  <si>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</si>
  <si>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</si>
  <si>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</si>
  <si>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</si>
  <si>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</si>
  <si>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</si>
  <si>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</si>
  <si>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</si>
  <si>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</si>
  <si>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</si>
  <si>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</si>
  <si>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</si>
  <si>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</si>
  <si>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</si>
  <si>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</si>
  <si>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</si>
  <si>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</si>
  <si>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</si>
  <si>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</si>
  <si>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</si>
  <si>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</si>
  <si>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</si>
  <si>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</si>
  <si>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</si>
  <si>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</si>
  <si>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</si>
  <si>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</si>
  <si>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</si>
  <si>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</si>
  <si>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</si>
  <si>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</si>
  <si>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</si>
  <si>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</si>
  <si>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</si>
  <si>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</si>
  <si>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</si>
  <si>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</si>
  <si>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</si>
  <si>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</si>
  <si>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</si>
  <si>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</si>
  <si>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</si>
  <si>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</si>
  <si>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</si>
  <si>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</si>
  <si>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</si>
  <si>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</si>
  <si>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</si>
  <si>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</si>
  <si>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</si>
  <si>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</si>
  <si>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</si>
  <si>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</si>
  <si>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</si>
  <si>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</si>
  <si>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</si>
  <si>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</si>
  <si>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</si>
  <si>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</si>
  <si>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</si>
  <si>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</si>
  <si>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</si>
  <si>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</si>
  <si>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</si>
  <si>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</si>
  <si>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</si>
  <si>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</si>
  <si>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</si>
  <si>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</si>
  <si>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</si>
  <si>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</si>
  <si>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</si>
  <si>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</si>
  <si>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</si>
  <si>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</si>
  <si>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</si>
  <si>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</si>
  <si>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</si>
  <si>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</si>
  <si>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</si>
  <si>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</si>
  <si>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</si>
  <si>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</si>
  <si>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</si>
  <si>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</si>
  <si>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</si>
  <si>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</si>
  <si>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</si>
  <si>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</si>
  <si>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</si>
  <si>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</si>
  <si>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</si>
  <si>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</si>
  <si>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</si>
  <si>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</si>
  <si>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</si>
  <si>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</si>
  <si>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</si>
  <si>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</si>
  <si>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</si>
  <si>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</si>
  <si>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</si>
  <si>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</si>
  <si>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</si>
  <si>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</si>
  <si>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</si>
  <si>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</si>
  <si>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</si>
  <si>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</si>
  <si>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</si>
  <si>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</si>
  <si>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</si>
  <si>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</si>
  <si>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</si>
  <si>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</si>
  <si>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</si>
  <si>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</si>
  <si>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</si>
  <si>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</si>
  <si>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</si>
  <si>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</si>
  <si>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</si>
  <si>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</si>
  <si>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</si>
  <si>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</si>
  <si>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</si>
  <si>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</si>
  <si>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</si>
  <si>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</si>
  <si>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</si>
  <si>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</si>
  <si>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</si>
  <si>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</si>
  <si>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</si>
  <si>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</si>
  <si>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</si>
  <si>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</si>
  <si>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</si>
  <si>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</si>
  <si>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</si>
  <si>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</si>
  <si>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</si>
  <si>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</si>
  <si>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</si>
  <si>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</si>
  <si>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</si>
  <si>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</si>
  <si>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</si>
  <si>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</si>
  <si>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</si>
  <si>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</si>
  <si>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</si>
  <si>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</si>
  <si>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</si>
  <si>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</si>
  <si>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</si>
  <si>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</si>
  <si>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</si>
  <si>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</si>
  <si>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</si>
  <si>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</si>
  <si>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</si>
  <si>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</si>
  <si>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</si>
  <si>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</si>
  <si>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</si>
  <si>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</si>
  <si>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</si>
  <si>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</si>
  <si>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</si>
  <si>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</si>
  <si>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</si>
  <si>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</si>
  <si>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</si>
  <si>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</si>
  <si>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</si>
  <si>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</si>
  <si>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</si>
  <si>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</si>
  <si>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</si>
  <si>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</si>
  <si>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</si>
  <si>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</si>
  <si>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</si>
  <si>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</si>
  <si>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</si>
  <si>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</si>
  <si>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</si>
  <si>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</si>
  <si>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</si>
  <si>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</si>
  <si>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</si>
  <si>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</si>
  <si>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</si>
  <si>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</si>
  <si>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</si>
  <si>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</si>
  <si>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</si>
  <si>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</si>
  <si>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</si>
  <si>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</si>
  <si>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</si>
  <si>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</si>
  <si>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</si>
  <si>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</si>
  <si>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</si>
  <si>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</si>
  <si>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</si>
  <si>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</si>
  <si>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</si>
  <si>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</si>
  <si>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</si>
  <si>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</si>
  <si>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</si>
  <si>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</si>
  <si>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</si>
  <si>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</si>
  <si>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</si>
  <si>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</si>
  <si>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</si>
  <si>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</si>
  <si>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</si>
  <si>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</si>
  <si>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</si>
  <si>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</si>
  <si>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</si>
  <si>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</si>
  <si>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</si>
  <si>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</si>
  <si>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</si>
  <si>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</si>
  <si>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</si>
  <si>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</si>
  <si>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</si>
  <si>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</si>
  <si>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</si>
  <si>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</si>
  <si>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</si>
  <si>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</si>
  <si>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</si>
  <si>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</si>
  <si>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</si>
  <si>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</si>
  <si>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</si>
  <si>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</si>
  <si>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</si>
  <si>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</si>
  <si>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</si>
  <si>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</si>
  <si>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</si>
  <si>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</si>
  <si>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</si>
  <si>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</si>
  <si>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</si>
  <si>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</si>
  <si>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</si>
  <si>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</si>
  <si>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</si>
  <si>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</si>
  <si>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</si>
  <si>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</si>
  <si>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</si>
  <si>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</si>
  <si>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</si>
  <si>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</si>
  <si>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</si>
  <si>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</si>
  <si>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</si>
  <si>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</si>
  <si>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</si>
  <si>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</si>
  <si>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</si>
  <si>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</si>
  <si>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</si>
  <si>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</si>
  <si>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</si>
  <si>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</si>
  <si>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</si>
  <si>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</si>
  <si>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</si>
  <si>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</si>
  <si>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</si>
  <si>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</si>
  <si>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</si>
  <si>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</si>
  <si>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</si>
  <si>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</si>
  <si>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</si>
  <si>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</si>
  <si>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</si>
  <si>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</si>
  <si>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</si>
  <si>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</si>
  <si>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</si>
  <si>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</si>
  <si>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</si>
  <si>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</si>
  <si>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</si>
  <si>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</si>
  <si>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</si>
  <si>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</si>
  <si>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</si>
  <si>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</si>
  <si>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</si>
  <si>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</si>
  <si>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</si>
  <si>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</si>
  <si>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</si>
  <si>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</si>
  <si>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</si>
  <si>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</si>
  <si>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</si>
  <si>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</si>
  <si>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</si>
  <si>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</si>
  <si>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</si>
  <si>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</si>
  <si>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</si>
  <si>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</si>
  <si>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</si>
  <si>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</si>
  <si>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</si>
  <si>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</si>
  <si>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</si>
  <si>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</si>
  <si>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</si>
  <si>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</si>
  <si>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</si>
  <si>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</si>
  <si>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</si>
  <si>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</si>
  <si>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</si>
  <si>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</si>
  <si>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</si>
  <si>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</si>
  <si>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</si>
  <si>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</si>
  <si>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</si>
  <si>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</si>
  <si>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</si>
  <si>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</si>
  <si>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</si>
  <si>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</si>
  <si>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</si>
  <si>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</si>
  <si>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</si>
  <si>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</si>
  <si>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</si>
  <si>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</si>
  <si>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</si>
  <si>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</si>
  <si>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</si>
  <si>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</si>
  <si>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</si>
  <si>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</si>
  <si>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</si>
  <si>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</si>
  <si>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</si>
  <si>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</si>
  <si>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</si>
  <si>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</si>
  <si>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</si>
  <si>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</si>
  <si>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</si>
  <si>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</si>
  <si>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</si>
  <si>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</si>
  <si>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</si>
  <si>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</si>
  <si>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</si>
  <si>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</si>
  <si>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</si>
  <si>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</si>
  <si>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</si>
  <si>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</si>
  <si>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</si>
  <si>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</si>
  <si>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</si>
  <si>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</si>
  <si>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</si>
  <si>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</si>
  <si>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</si>
  <si>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</si>
  <si>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</si>
  <si>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</si>
  <si>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</si>
  <si>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</si>
  <si>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</si>
  <si>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</si>
  <si>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</si>
  <si>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</si>
  <si>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</si>
  <si>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</si>
  <si>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</si>
  <si>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</si>
  <si>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</si>
  <si>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</si>
  <si>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</si>
  <si>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</si>
  <si>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</si>
  <si>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</si>
  <si>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</si>
  <si>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</si>
  <si>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</si>
  <si>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</si>
  <si>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</si>
  <si>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</si>
  <si>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</si>
  <si>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</si>
  <si>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</si>
  <si>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</si>
  <si>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</si>
  <si>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</si>
  <si>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</si>
  <si>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</si>
  <si>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</si>
  <si>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</si>
  <si>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</si>
  <si>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</si>
  <si>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</si>
  <si>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</si>
  <si>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</si>
  <si>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</si>
  <si>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</si>
  <si>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</si>
  <si>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</si>
  <si>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</si>
  <si>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</si>
  <si>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</si>
  <si>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</si>
  <si>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</si>
  <si>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</si>
  <si>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</si>
  <si>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</si>
  <si>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</si>
  <si>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</si>
  <si>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</si>
  <si>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</si>
  <si>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</si>
  <si>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</si>
  <si>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</si>
  <si>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</si>
  <si>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</si>
  <si>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</si>
  <si>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</si>
  <si>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</si>
  <si>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</si>
  <si>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</si>
  <si>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</si>
  <si>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</si>
  <si>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</si>
  <si>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</si>
  <si>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</si>
  <si>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</si>
  <si>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</si>
  <si>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</si>
  <si>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</si>
  <si>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</si>
  <si>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</si>
  <si>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</si>
  <si>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</si>
  <si>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</si>
  <si>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</si>
  <si>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</si>
  <si>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</si>
  <si>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</si>
  <si>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</si>
  <si>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</si>
  <si>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</si>
  <si>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</si>
  <si>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</si>
  <si>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</si>
  <si>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</si>
  <si>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</si>
  <si>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</si>
  <si>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</si>
  <si>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</si>
  <si>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</si>
  <si>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</si>
  <si>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</si>
  <si>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</si>
  <si>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</si>
  <si>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</si>
  <si>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</si>
  <si>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</si>
  <si>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</si>
  <si>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</si>
  <si>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</si>
  <si>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</si>
  <si>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</si>
  <si>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</si>
  <si>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</si>
  <si>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</si>
  <si>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</si>
  <si>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</si>
  <si>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</si>
  <si>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</si>
  <si>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</si>
  <si>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</si>
  <si>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</si>
  <si>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</si>
  <si>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</si>
  <si>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</si>
  <si>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</si>
  <si>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</si>
  <si>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</si>
  <si>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</si>
  <si>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</si>
  <si>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</si>
  <si>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</si>
  <si>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</si>
  <si>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</si>
  <si>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</si>
  <si>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</si>
  <si>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</si>
  <si>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</si>
  <si>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</si>
  <si>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</si>
  <si>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</si>
  <si>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</si>
  <si>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</si>
  <si>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</si>
  <si>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</si>
  <si>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</si>
  <si>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</si>
  <si>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</si>
  <si>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</si>
  <si>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</si>
  <si>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</si>
  <si>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</si>
  <si>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</si>
  <si>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</si>
  <si>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</si>
  <si>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</si>
  <si>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</si>
  <si>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</si>
  <si>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</si>
  <si>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</si>
  <si>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</si>
  <si>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</si>
  <si>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</si>
  <si>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</si>
  <si>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</si>
  <si>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</si>
  <si>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</si>
  <si>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</si>
  <si>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</si>
  <si>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</si>
  <si>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</si>
  <si>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</si>
  <si>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</si>
  <si>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</si>
  <si>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</si>
  <si>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</si>
  <si>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</si>
  <si>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</si>
  <si>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</si>
  <si>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</si>
  <si>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</si>
  <si>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</si>
  <si>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</si>
  <si>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</si>
  <si>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</si>
  <si>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</si>
  <si>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</si>
  <si>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</si>
  <si>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</si>
  <si>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</si>
  <si>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</si>
  <si>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</si>
  <si>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</si>
  <si>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</si>
  <si>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</si>
  <si>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</si>
  <si>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</si>
  <si>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</si>
  <si>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</si>
  <si>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</si>
  <si>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</si>
  <si>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</si>
  <si>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</si>
  <si>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</si>
  <si>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</si>
  <si>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</si>
  <si>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</si>
  <si>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</si>
  <si>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</si>
  <si>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</si>
  <si>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</si>
  <si>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</si>
  <si>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</si>
  <si>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</si>
  <si>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</si>
  <si>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</si>
  <si>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</si>
  <si>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</si>
  <si>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</si>
  <si>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</si>
  <si>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</si>
  <si>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</si>
  <si>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</si>
  <si>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</si>
  <si>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</si>
  <si>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</si>
  <si>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</si>
  <si>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</si>
  <si>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</si>
  <si>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</si>
  <si>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</si>
  <si>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</si>
  <si>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</si>
  <si>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</si>
  <si>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</si>
  <si>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</si>
  <si>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</si>
  <si>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</si>
  <si>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</si>
  <si>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</si>
  <si>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</si>
  <si>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</si>
  <si>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</si>
  <si>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</si>
  <si>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</si>
  <si>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</si>
  <si>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</si>
  <si>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</si>
  <si>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</si>
  <si>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</si>
  <si>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</si>
  <si>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</si>
  <si>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</si>
  <si>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</si>
  <si>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</si>
  <si>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</si>
  <si>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</si>
  <si>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</si>
  <si>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</si>
  <si>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</si>
  <si>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</si>
  <si>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</si>
  <si>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</si>
  <si>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</si>
  <si>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</si>
  <si>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</si>
  <si>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</si>
  <si>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</si>
  <si>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</si>
  <si>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</si>
  <si>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</si>
  <si>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</si>
  <si>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</si>
  <si>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</si>
  <si>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</si>
  <si>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</si>
  <si>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</si>
  <si>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</si>
  <si>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</si>
  <si>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</si>
  <si>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</si>
  <si>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</si>
  <si>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</si>
  <si>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</si>
  <si>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</si>
  <si>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</si>
  <si>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</si>
  <si>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</si>
  <si>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</si>
  <si>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</si>
  <si>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</si>
  <si>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</si>
  <si>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</si>
  <si>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</si>
  <si>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</si>
  <si>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</si>
  <si>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</si>
  <si>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</si>
  <si>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</si>
  <si>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</si>
  <si>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</si>
  <si>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</si>
  <si>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</si>
  <si>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</si>
  <si>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</si>
  <si>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</si>
  <si>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</si>
  <si>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</si>
  <si>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</si>
  <si>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</si>
  <si>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</si>
  <si>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</si>
  <si>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</si>
  <si>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</si>
  <si>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</si>
  <si>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</si>
  <si>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</si>
  <si>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</si>
  <si>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</si>
  <si>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</si>
  <si>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</si>
  <si>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</si>
  <si>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</si>
  <si>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</si>
  <si>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</si>
  <si>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</si>
  <si>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</si>
  <si>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</si>
  <si>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</si>
  <si>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</si>
  <si>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</si>
  <si>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</si>
  <si>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</si>
  <si>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</si>
  <si>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</si>
  <si>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</si>
  <si>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</si>
  <si>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</si>
  <si>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</si>
  <si>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</si>
  <si>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</si>
  <si>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</si>
  <si>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</si>
  <si>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</si>
  <si>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</si>
  <si>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</si>
  <si>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</si>
  <si>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</si>
  <si>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</si>
  <si>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</si>
  <si>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</si>
  <si>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</si>
  <si>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</si>
  <si>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</si>
  <si>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</si>
  <si>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</si>
  <si>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</si>
  <si>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</si>
  <si>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</si>
  <si>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</si>
  <si>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</si>
  <si>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</si>
  <si>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</si>
  <si>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</si>
  <si>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</si>
  <si>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</si>
  <si>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</si>
  <si>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</si>
  <si>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</si>
  <si>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</si>
  <si>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</si>
  <si>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</si>
  <si>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</si>
  <si>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</si>
  <si>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</si>
  <si>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</si>
  <si>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</si>
  <si>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</si>
  <si>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</si>
  <si>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</si>
  <si>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</si>
  <si>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</si>
  <si>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</si>
  <si>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</si>
  <si>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</si>
  <si>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</si>
  <si>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</si>
  <si>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</si>
  <si>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</si>
  <si>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</si>
  <si>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</si>
  <si>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</si>
  <si>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</si>
  <si>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</si>
  <si>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</si>
  <si>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</si>
  <si>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</si>
  <si>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</si>
  <si>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</si>
  <si>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</si>
  <si>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</si>
  <si>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</si>
  <si>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</si>
  <si>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</si>
  <si>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</si>
  <si>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</si>
  <si>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</si>
  <si>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</si>
  <si>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</si>
  <si>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</si>
  <si>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</si>
  <si>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</si>
  <si>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</si>
  <si>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</si>
  <si>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</si>
  <si>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</si>
  <si>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</si>
  <si>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</si>
  <si>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</si>
  <si>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</si>
  <si>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</si>
  <si>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</si>
  <si>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</si>
  <si>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</si>
  <si>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</si>
  <si>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</si>
  <si>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</si>
  <si>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</si>
  <si>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</si>
  <si>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</si>
  <si>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</si>
  <si>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</si>
  <si>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</si>
  <si>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</si>
  <si>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</si>
  <si>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</si>
  <si>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</si>
  <si>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</si>
  <si>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</si>
  <si>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</si>
  <si>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</si>
  <si>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</si>
  <si>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</si>
  <si>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</si>
  <si>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</si>
  <si>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</si>
  <si>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</si>
  <si>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</si>
  <si>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</si>
  <si>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</si>
  <si>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</si>
  <si>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</si>
  <si>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</si>
  <si>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</si>
  <si>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</si>
  <si>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</si>
  <si>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</si>
  <si>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</si>
  <si>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</si>
  <si>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</si>
  <si>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</si>
  <si>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</si>
  <si>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</si>
  <si>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</si>
  <si>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</si>
  <si>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</si>
  <si>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</si>
  <si>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</si>
  <si>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</si>
  <si>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</si>
  <si>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</si>
  <si>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</si>
  <si>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</si>
  <si>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</si>
  <si>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</si>
  <si>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</si>
  <si>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</si>
  <si>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</si>
  <si>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</si>
  <si>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</si>
  <si>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</si>
  <si>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</si>
  <si>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</si>
  <si>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</si>
  <si>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</si>
  <si>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</si>
  <si>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</si>
  <si>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</si>
  <si>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</si>
  <si>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</si>
  <si>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</si>
  <si>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</si>
  <si>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</si>
  <si>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</si>
  <si>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</si>
  <si>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</si>
  <si>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</si>
  <si>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</si>
  <si>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</si>
  <si>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</si>
  <si>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</si>
  <si>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</si>
  <si>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</si>
  <si>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</si>
  <si>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</si>
  <si>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</si>
  <si>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</si>
  <si>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</si>
  <si>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</si>
  <si>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</si>
  <si>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</si>
  <si>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</si>
  <si>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</si>
  <si>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</si>
  <si>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</si>
  <si>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</si>
  <si>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</si>
  <si>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</si>
  <si>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</si>
  <si>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</si>
  <si>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</si>
  <si>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</si>
  <si>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</si>
  <si>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</si>
  <si>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</si>
  <si>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</si>
  <si>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</si>
  <si>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</si>
  <si>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</si>
  <si>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</si>
  <si>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</si>
  <si>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</si>
  <si>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</si>
  <si>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</si>
  <si>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</si>
  <si>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</si>
  <si>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</si>
  <si>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</si>
  <si>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</si>
  <si>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</si>
  <si>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</si>
  <si>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</si>
  <si>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</si>
  <si>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</si>
  <si>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</si>
  <si>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</si>
  <si>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</si>
  <si>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</si>
  <si>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</si>
  <si>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</si>
  <si>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</si>
  <si>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</si>
  <si>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</si>
  <si>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</si>
  <si>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</si>
  <si>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</si>
  <si>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</si>
  <si>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</si>
  <si>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</si>
  <si>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</si>
  <si>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</si>
  <si>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</si>
  <si>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</si>
  <si>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</si>
  <si>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</si>
  <si>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</si>
  <si>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</si>
  <si>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</si>
  <si>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</si>
  <si>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</si>
  <si>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</si>
  <si>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</si>
  <si>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</si>
  <si>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</si>
  <si>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</si>
  <si>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</si>
  <si>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</si>
  <si>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</si>
  <si>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</si>
  <si>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</si>
  <si>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</si>
  <si>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</si>
  <si>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</si>
  <si>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</si>
  <si>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</si>
  <si>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</si>
  <si>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</si>
  <si>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</si>
  <si>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</si>
  <si>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</si>
  <si>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</si>
  <si>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</si>
  <si>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</si>
  <si>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</si>
  <si>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</si>
  <si>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</si>
  <si>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</si>
  <si>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</si>
  <si>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</si>
  <si>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</si>
  <si>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</si>
  <si>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</si>
  <si>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</si>
  <si>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</si>
  <si>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</si>
  <si>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</si>
  <si>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</si>
  <si>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</si>
  <si>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</si>
  <si>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</si>
  <si>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</si>
  <si>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</si>
  <si>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</si>
  <si>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</si>
  <si>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</si>
  <si>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</si>
  <si>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</si>
  <si>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</si>
  <si>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</si>
  <si>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</si>
  <si>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</si>
  <si>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</si>
  <si>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</si>
  <si>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</si>
  <si>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</si>
  <si>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</si>
  <si>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</si>
  <si>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</si>
  <si>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</si>
  <si>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</si>
  <si>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</si>
  <si>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</si>
  <si>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</si>
  <si>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</si>
  <si>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</si>
  <si>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</si>
  <si>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</si>
  <si>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</si>
  <si>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</si>
  <si>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</si>
  <si>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</si>
  <si>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</si>
  <si>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</si>
  <si>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</si>
  <si>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</si>
  <si>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</si>
  <si>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</si>
  <si>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</si>
  <si>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</si>
  <si>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</si>
  <si>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</si>
  <si>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</si>
  <si>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</si>
  <si>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</si>
  <si>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</si>
  <si>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</si>
  <si>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</si>
  <si>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</si>
  <si>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</si>
  <si>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</si>
  <si>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</si>
  <si>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</si>
  <si>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</si>
  <si>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</si>
  <si>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</si>
  <si>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</si>
  <si>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</si>
  <si>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</si>
  <si>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</si>
  <si>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</si>
  <si>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</si>
  <si>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</si>
  <si>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</si>
  <si>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</si>
  <si>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</si>
  <si>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</si>
  <si>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</si>
  <si>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</si>
  <si>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</si>
  <si>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</si>
  <si>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</si>
  <si>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</si>
  <si>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</si>
  <si>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</si>
  <si>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</si>
  <si>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</si>
  <si>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</si>
  <si>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</si>
  <si>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</si>
  <si>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</si>
  <si>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</si>
  <si>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</si>
  <si>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</si>
  <si>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</si>
  <si>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</si>
  <si>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</si>
  <si>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</si>
  <si>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</si>
  <si>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</si>
  <si>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</si>
  <si>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</si>
  <si>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</si>
  <si>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</si>
  <si>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</si>
  <si>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</si>
  <si>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</si>
  <si>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</si>
  <si>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</si>
  <si>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</si>
  <si>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</si>
  <si>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</si>
  <si>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</si>
  <si>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</si>
  <si>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</si>
  <si>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</si>
  <si>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</si>
  <si>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</si>
  <si>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</si>
  <si>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</si>
  <si>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</si>
  <si>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</si>
  <si>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</si>
  <si>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</si>
  <si>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</si>
  <si>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</si>
  <si>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</si>
  <si>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</si>
  <si>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</si>
  <si>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</si>
  <si>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</si>
  <si>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</si>
  <si>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</si>
  <si>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</si>
  <si>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</si>
  <si>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</si>
  <si>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</si>
  <si>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</si>
  <si>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</si>
  <si>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</si>
  <si>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</si>
  <si>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</si>
  <si>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</si>
  <si>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</si>
  <si>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</si>
  <si>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</si>
  <si>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</si>
  <si>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</si>
  <si>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</si>
  <si>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</si>
  <si>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</si>
  <si>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</si>
  <si>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</si>
  <si>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</si>
  <si>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</si>
  <si>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</si>
  <si>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</si>
  <si>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</si>
  <si>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</si>
  <si>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</si>
  <si>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</si>
  <si>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</si>
  <si>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</si>
  <si>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</si>
  <si>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</si>
  <si>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</si>
  <si>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</si>
  <si>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</si>
  <si>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</si>
  <si>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</si>
  <si>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</si>
  <si>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</si>
  <si>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</si>
  <si>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</si>
  <si>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</si>
  <si>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</si>
  <si>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</si>
  <si>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</si>
  <si>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</si>
  <si>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</si>
  <si>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</si>
  <si>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</si>
  <si>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</si>
  <si>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</si>
  <si>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</si>
  <si>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</si>
  <si>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</si>
  <si>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</si>
  <si>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</si>
  <si>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</si>
  <si>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</si>
  <si>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</si>
  <si>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</si>
  <si>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</si>
  <si>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</si>
  <si>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</si>
  <si>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</si>
  <si>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</si>
  <si>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</si>
  <si>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</si>
  <si>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</si>
  <si>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</si>
  <si>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</si>
  <si>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</si>
  <si>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</si>
  <si>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</si>
  <si>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</si>
  <si>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</si>
  <si>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</si>
  <si>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</si>
  <si>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</si>
  <si>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</si>
  <si>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</si>
  <si>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</si>
  <si>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</si>
  <si>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</si>
  <si>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</si>
  <si>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</si>
  <si>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</si>
  <si>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</si>
  <si>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</si>
  <si>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</si>
  <si>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</si>
  <si>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</si>
  <si>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</si>
  <si>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</si>
  <si>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</si>
  <si>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</si>
  <si>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</si>
  <si>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</si>
  <si>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</si>
  <si>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</si>
  <si>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</si>
  <si>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</si>
  <si>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</si>
  <si>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</si>
  <si>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</si>
  <si>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</si>
  <si>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</si>
  <si>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</si>
  <si>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</si>
  <si>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</si>
  <si>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</si>
  <si>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</si>
  <si>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</si>
  <si>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</si>
  <si>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</si>
  <si>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</si>
  <si>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</si>
  <si>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</si>
  <si>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</si>
  <si>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</si>
  <si>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</si>
  <si>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</si>
  <si>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</si>
  <si>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</si>
  <si>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</si>
  <si>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</si>
  <si>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</si>
  <si>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</si>
  <si>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</si>
  <si>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</si>
  <si>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</si>
  <si>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</si>
  <si>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</si>
  <si>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</si>
  <si>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</si>
  <si>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</si>
  <si>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</si>
  <si>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</si>
  <si>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</si>
  <si>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</si>
  <si>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</si>
  <si>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</si>
  <si>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</si>
  <si>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</si>
  <si>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</si>
  <si>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</si>
  <si>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</si>
  <si>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</si>
  <si>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</si>
  <si>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</si>
  <si>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</si>
  <si>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</si>
  <si>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</si>
  <si>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</si>
  <si>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</si>
  <si>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</si>
  <si>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</si>
  <si>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</si>
  <si>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</si>
  <si>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</si>
  <si>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</si>
  <si>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</si>
  <si>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</si>
  <si>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</si>
  <si>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</si>
  <si>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</si>
  <si>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</si>
  <si>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</si>
  <si>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</si>
  <si>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</si>
  <si>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</si>
  <si>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</si>
  <si>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</si>
  <si>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</si>
  <si>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</si>
  <si>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</si>
  <si>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</si>
  <si>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</si>
  <si>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</si>
  <si>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</si>
  <si>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</si>
  <si>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</si>
  <si>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</si>
  <si>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</si>
  <si>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</si>
  <si>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</si>
  <si>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</si>
  <si>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</si>
  <si>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</si>
  <si>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</si>
  <si>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</si>
  <si>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</si>
  <si>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</si>
  <si>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</si>
  <si>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</si>
  <si>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</si>
  <si>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</si>
  <si>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</si>
  <si>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</si>
  <si>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</si>
  <si>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</si>
  <si>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</si>
  <si>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</si>
  <si>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</si>
  <si>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</si>
  <si>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</si>
  <si>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</si>
  <si>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</si>
  <si>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</si>
  <si>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</si>
  <si>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</si>
  <si>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</si>
  <si>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</si>
  <si>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</si>
  <si>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</si>
  <si>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</si>
  <si>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</si>
  <si>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</si>
  <si>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</si>
  <si>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</si>
  <si>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</si>
  <si>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</si>
  <si>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</si>
  <si>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</si>
  <si>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</si>
  <si>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</si>
  <si>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</si>
  <si>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</si>
  <si>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</si>
  <si>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</si>
  <si>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</si>
  <si>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</si>
  <si>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</si>
  <si>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</si>
  <si>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</si>
  <si>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</si>
  <si>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</si>
  <si>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</si>
  <si>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</si>
  <si>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</si>
  <si>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</si>
  <si>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</si>
  <si>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</si>
  <si>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</si>
  <si>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</si>
  <si>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</si>
  <si>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</si>
  <si>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</si>
  <si>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</si>
  <si>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</si>
  <si>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</si>
  <si>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</si>
  <si>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</si>
  <si>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</si>
  <si>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</si>
  <si>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</si>
  <si>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</si>
  <si>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</si>
  <si>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</si>
  <si>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</si>
  <si>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</si>
  <si>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</si>
  <si>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</si>
  <si>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</si>
  <si>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</si>
  <si>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</si>
  <si>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</si>
  <si>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</si>
  <si>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</si>
  <si>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</si>
  <si>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</si>
  <si>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</si>
  <si>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</si>
  <si>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</si>
  <si>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</si>
  <si>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</si>
  <si>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</si>
  <si>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</si>
  <si>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</si>
  <si>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</si>
  <si>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</si>
  <si>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</si>
  <si>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</si>
  <si>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</si>
  <si>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</si>
  <si>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</si>
  <si>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</si>
  <si>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</si>
  <si>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</si>
  <si>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</si>
  <si>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</si>
  <si>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</si>
  <si>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</si>
  <si>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</si>
  <si>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</si>
  <si>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</si>
  <si>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</si>
  <si>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</si>
  <si>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</si>
  <si>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</si>
  <si>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</si>
  <si>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</si>
  <si>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</si>
  <si>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</si>
  <si>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</si>
  <si>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</si>
  <si>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</si>
  <si>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</si>
  <si>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</si>
  <si>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</si>
  <si>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</si>
  <si>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</si>
  <si>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</si>
  <si>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</si>
  <si>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</si>
  <si>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</si>
  <si>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</si>
  <si>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</si>
  <si>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</si>
  <si>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</si>
  <si>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</si>
  <si>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</si>
  <si>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</si>
  <si>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</si>
  <si>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</si>
  <si>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</si>
  <si>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</si>
  <si>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</si>
  <si>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</si>
  <si>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</si>
  <si>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</si>
  <si>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</si>
  <si>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</si>
  <si>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</si>
  <si>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</si>
  <si>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</si>
  <si>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</si>
  <si>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</si>
  <si>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</si>
  <si>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</si>
  <si>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</si>
  <si>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</si>
  <si>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</si>
  <si>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</si>
  <si>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</si>
  <si>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</si>
  <si>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</si>
  <si>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</si>
  <si>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</si>
  <si>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</si>
  <si>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</si>
  <si>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</si>
  <si>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</si>
  <si>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</si>
  <si>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</si>
  <si>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</si>
  <si>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</si>
  <si>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</si>
  <si>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</si>
  <si>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</si>
  <si>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</si>
  <si>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</si>
  <si>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</si>
  <si>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</si>
  <si>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</si>
  <si>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</si>
  <si>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</si>
  <si>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</si>
  <si>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</si>
  <si>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</si>
  <si>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</si>
  <si>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</si>
  <si>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</si>
  <si>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</si>
  <si>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</si>
  <si>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</si>
  <si>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</si>
  <si>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</si>
  <si>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</si>
  <si>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</si>
  <si>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</si>
  <si>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</si>
  <si>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</si>
  <si>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</si>
  <si>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</si>
  <si>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</si>
  <si>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</si>
  <si>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</si>
  <si>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</si>
  <si>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</si>
  <si>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</si>
  <si>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</si>
  <si>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</si>
  <si>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</si>
  <si>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</si>
  <si>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</si>
  <si>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</si>
  <si>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</si>
  <si>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</si>
  <si>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</si>
  <si>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</si>
  <si>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</si>
  <si>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</si>
  <si>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</si>
  <si>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</si>
  <si>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</si>
  <si>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</si>
  <si>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</si>
  <si>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</si>
  <si>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</si>
  <si>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</si>
  <si>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</si>
  <si>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</si>
  <si>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</si>
  <si>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</si>
  <si>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</si>
  <si>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</si>
  <si>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</si>
  <si>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</si>
  <si>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</si>
  <si>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</si>
  <si>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</si>
  <si>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</si>
  <si>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</si>
  <si>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</si>
  <si>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</si>
  <si>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</si>
  <si>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</si>
  <si>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</si>
  <si>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</si>
  <si>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</si>
  <si>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</si>
  <si>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</si>
  <si>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</si>
  <si>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</si>
  <si>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</si>
  <si>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</si>
  <si>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</si>
  <si>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</si>
  <si>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</si>
  <si>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</si>
  <si>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</si>
  <si>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</si>
  <si>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</si>
  <si>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</si>
  <si>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</si>
  <si>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</si>
  <si>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</si>
  <si>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</si>
  <si>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</si>
  <si>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</si>
  <si>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</si>
  <si>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</si>
  <si>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</si>
  <si>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</si>
  <si>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</si>
  <si>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</si>
  <si>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</si>
  <si>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</si>
  <si>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</si>
  <si>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</si>
  <si>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</si>
  <si>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</si>
  <si>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</si>
  <si>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</si>
  <si>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</si>
  <si>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</si>
  <si>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</si>
  <si>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</si>
  <si>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</si>
  <si>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</si>
  <si>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</si>
  <si>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</si>
  <si>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</si>
  <si>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</si>
  <si>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</si>
  <si>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</si>
  <si>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</si>
  <si>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</si>
  <si>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</si>
  <si>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</si>
  <si>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</si>
  <si>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</si>
  <si>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</si>
  <si>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</si>
  <si>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</si>
  <si>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</si>
  <si>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</si>
  <si>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</si>
  <si>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</si>
  <si>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</si>
  <si>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</si>
  <si>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</si>
  <si>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</si>
  <si>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</si>
  <si>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</si>
  <si>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</si>
  <si>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</si>
  <si>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</si>
  <si>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</si>
  <si>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</si>
  <si>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</si>
  <si>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</si>
  <si>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</si>
  <si>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</si>
  <si>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</si>
  <si>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</si>
  <si>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</si>
  <si>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</si>
  <si>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</si>
  <si>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</si>
  <si>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</si>
  <si>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</si>
  <si>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</si>
  <si>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</si>
  <si>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</si>
  <si>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</si>
  <si>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</si>
  <si>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</si>
  <si>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</si>
  <si>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</si>
  <si>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</si>
  <si>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</si>
  <si>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</si>
  <si>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</si>
  <si>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</si>
  <si>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</si>
  <si>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</si>
  <si>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</si>
  <si>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</si>
  <si>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</si>
  <si>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</si>
  <si>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</si>
  <si>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</si>
  <si>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</si>
  <si>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</si>
  <si>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</si>
  <si>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</si>
  <si>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</si>
  <si>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</si>
  <si>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</si>
  <si>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</si>
  <si>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</si>
  <si>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</si>
  <si>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</si>
  <si>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</si>
  <si>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</si>
  <si>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</si>
  <si>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</si>
  <si>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</si>
  <si>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</si>
  <si>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</si>
  <si>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</si>
  <si>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</si>
  <si>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</si>
  <si>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</si>
  <si>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</si>
  <si>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</si>
  <si>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</si>
  <si>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</si>
  <si>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</si>
  <si>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</si>
  <si>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</si>
  <si>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</si>
  <si>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</si>
  <si>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</si>
  <si>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</si>
  <si>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</si>
  <si>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</si>
  <si>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</si>
  <si>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</si>
  <si>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</si>
  <si>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</si>
  <si>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</si>
  <si>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</si>
  <si>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</si>
  <si>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</si>
  <si>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</si>
  <si>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</si>
  <si>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</si>
  <si>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</si>
  <si>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</si>
  <si>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</si>
  <si>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</si>
  <si>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</si>
  <si>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</si>
  <si>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</si>
  <si>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</si>
  <si>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</si>
  <si>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</si>
  <si>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</si>
  <si>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</si>
  <si>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</si>
  <si>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</si>
  <si>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</si>
  <si>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</si>
  <si>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</si>
  <si>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</si>
  <si>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</si>
  <si>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</si>
  <si>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</si>
  <si>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</si>
  <si>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</si>
  <si>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</si>
  <si>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</si>
  <si>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</si>
  <si>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</si>
  <si>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</si>
  <si>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</si>
  <si>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</si>
  <si>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</si>
  <si>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</si>
  <si>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</si>
  <si>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</si>
  <si>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</si>
  <si>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</si>
  <si>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</si>
  <si>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</si>
  <si>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</si>
  <si>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</si>
  <si>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</si>
  <si>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</si>
  <si>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</si>
  <si>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</si>
  <si>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</si>
  <si>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</si>
  <si>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</si>
  <si>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</si>
  <si>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</si>
  <si>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</si>
  <si>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</si>
  <si>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</si>
  <si>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</si>
  <si>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</si>
  <si>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</si>
  <si>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</si>
  <si>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</si>
  <si>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</si>
  <si>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</si>
  <si>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</si>
  <si>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</si>
  <si>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</si>
  <si>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</si>
  <si>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</si>
  <si>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</si>
  <si>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</si>
  <si>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</si>
  <si>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</si>
  <si>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</si>
  <si>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</si>
  <si>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</si>
  <si>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</si>
  <si>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</si>
  <si>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</si>
  <si>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</si>
  <si>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</si>
  <si>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</si>
  <si>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</si>
  <si>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</si>
  <si>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</si>
  <si>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</si>
  <si>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</si>
  <si>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</si>
  <si>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</si>
  <si>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</si>
  <si>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</si>
  <si>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</si>
  <si>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</si>
  <si>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</si>
  <si>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</si>
  <si>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</si>
  <si>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</si>
  <si>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</si>
  <si>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</si>
  <si>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</si>
  <si>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</si>
  <si>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</si>
  <si>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</si>
  <si>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</si>
  <si>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</si>
  <si>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</si>
  <si>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</si>
  <si>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</si>
  <si>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</si>
  <si>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</si>
  <si>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</si>
  <si>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</si>
  <si>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</si>
  <si>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</si>
  <si>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</si>
  <si>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</si>
  <si>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</si>
  <si>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</si>
  <si>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</si>
  <si>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</si>
  <si>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</si>
  <si>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</si>
  <si>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</si>
  <si>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</si>
  <si>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</si>
  <si>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</si>
  <si>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</si>
  <si>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</si>
  <si>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</si>
  <si>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</si>
  <si>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</si>
  <si>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</si>
  <si>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</si>
  <si>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</si>
  <si>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</si>
  <si>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</si>
  <si>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</si>
  <si>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</si>
  <si>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</si>
  <si>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</si>
  <si>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</si>
  <si>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</si>
  <si>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</si>
  <si>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</si>
  <si>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</si>
  <si>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</si>
  <si>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</si>
  <si>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</si>
  <si>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</si>
  <si>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</si>
  <si>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</si>
  <si>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</si>
  <si>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</si>
  <si>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</si>
  <si>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</si>
  <si>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</si>
  <si>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</si>
  <si>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</si>
  <si>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</si>
  <si>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</si>
  <si>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</si>
  <si>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</si>
  <si>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</si>
  <si>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</si>
  <si>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</si>
  <si>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</si>
  <si>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</si>
  <si>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</si>
  <si>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</si>
  <si>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</si>
  <si>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</si>
  <si>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</si>
  <si>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</si>
  <si>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</si>
  <si>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</si>
  <si>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</si>
  <si>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</si>
  <si>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</si>
  <si>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</si>
  <si>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</si>
  <si>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</si>
  <si>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</si>
  <si>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</si>
  <si>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</si>
  <si>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</si>
  <si>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</si>
  <si>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</si>
  <si>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</si>
  <si>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</si>
  <si>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</si>
  <si>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</si>
  <si>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</si>
  <si>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</si>
  <si>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</si>
  <si>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</si>
  <si>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</si>
  <si>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</si>
  <si>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</si>
  <si>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</si>
  <si>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</si>
  <si>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</si>
  <si>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</si>
  <si>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</si>
  <si>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</si>
  <si>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</si>
  <si>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</si>
  <si>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</si>
  <si>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</si>
  <si>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</si>
  <si>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</si>
  <si>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</si>
  <si>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</si>
  <si>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</si>
  <si>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</si>
  <si>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</si>
  <si>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</si>
  <si>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</si>
  <si>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</si>
  <si>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</si>
  <si>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</si>
  <si>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</si>
  <si>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</si>
  <si>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</si>
  <si>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</si>
  <si>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</si>
  <si>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</si>
  <si>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</si>
  <si>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</si>
  <si>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</si>
  <si>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</si>
  <si>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</si>
  <si>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</si>
  <si>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</si>
  <si>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</si>
  <si>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</si>
  <si>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</si>
  <si>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</si>
  <si>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</si>
  <si>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</si>
  <si>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</si>
  <si>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</si>
  <si>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</si>
  <si>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</si>
  <si>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</si>
  <si>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</si>
  <si>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</si>
  <si>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</si>
  <si>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</si>
  <si>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</si>
  <si>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</si>
  <si>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</si>
  <si>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</si>
  <si>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</si>
  <si>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</si>
  <si>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</si>
  <si>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</si>
  <si>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</si>
  <si>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</si>
  <si>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</si>
  <si>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</si>
  <si>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</si>
  <si>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</si>
  <si>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</si>
  <si>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</si>
  <si>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</si>
  <si>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</si>
  <si>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</si>
  <si>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</si>
  <si>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</si>
  <si>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</si>
  <si>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</si>
  <si>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</si>
  <si>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</si>
  <si>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</si>
  <si>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</si>
  <si>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</si>
  <si>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</si>
  <si>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</si>
  <si>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</si>
  <si>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</si>
  <si>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</si>
  <si>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</si>
  <si>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</si>
  <si>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</si>
  <si>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</si>
  <si>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</si>
  <si>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</si>
  <si>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</si>
  <si>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</si>
  <si>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</si>
  <si>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</si>
  <si>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</si>
  <si>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</si>
  <si>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</si>
  <si>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</si>
  <si>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</si>
  <si>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</si>
  <si>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</si>
  <si>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</si>
  <si>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</si>
  <si>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</si>
  <si>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</si>
  <si>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</si>
  <si>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</si>
  <si>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</si>
  <si>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</si>
  <si>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</si>
  <si>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</si>
  <si>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</si>
  <si>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</si>
  <si>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</si>
  <si>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</si>
  <si>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</si>
  <si>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</si>
  <si>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</si>
  <si>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</si>
  <si>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</si>
  <si>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</si>
  <si>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</si>
  <si>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</si>
  <si>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</si>
  <si>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</si>
  <si>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</si>
  <si>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</si>
  <si>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</si>
  <si>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</si>
  <si>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</si>
  <si>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</si>
  <si>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</si>
  <si>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</si>
  <si>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</si>
  <si>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</si>
  <si>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</si>
  <si>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</si>
  <si>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</si>
  <si>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</si>
  <si>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</si>
  <si>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</si>
  <si>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</si>
  <si>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</si>
  <si>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</si>
  <si>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</si>
  <si>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</si>
  <si>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</si>
  <si>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</si>
  <si>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</si>
  <si>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</si>
  <si>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</si>
  <si>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</si>
  <si>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</si>
  <si>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</si>
  <si>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</si>
  <si>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</si>
  <si>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</si>
  <si>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</si>
  <si>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</si>
  <si>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</si>
  <si>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</si>
  <si>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</si>
  <si>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</si>
  <si>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</si>
  <si>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</si>
  <si>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</si>
  <si>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</si>
  <si>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</si>
  <si>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</si>
  <si>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</si>
  <si>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</si>
  <si>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</si>
  <si>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</si>
  <si>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</si>
  <si>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</si>
  <si>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</si>
  <si>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</si>
  <si>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</si>
  <si>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</si>
  <si>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</si>
  <si>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</si>
  <si>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</si>
  <si>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</si>
  <si>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</si>
  <si>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</si>
  <si>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</si>
  <si>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</si>
  <si>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</si>
  <si>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</si>
  <si>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</si>
  <si>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</si>
  <si>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</si>
  <si>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</si>
  <si>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</si>
  <si>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</si>
  <si>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</si>
  <si>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</si>
  <si>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</si>
  <si>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</si>
  <si>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</si>
  <si>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</si>
  <si>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</si>
  <si>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</si>
  <si>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</si>
  <si>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</si>
  <si>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</si>
  <si>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</si>
  <si>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</si>
  <si>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</si>
  <si>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</si>
  <si>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</si>
  <si>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</si>
  <si>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</si>
  <si>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</si>
  <si>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</si>
  <si>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</si>
  <si>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</si>
  <si>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</si>
  <si>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</si>
  <si>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</si>
  <si>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</si>
  <si>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</si>
  <si>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</si>
  <si>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</si>
  <si>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</si>
  <si>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</si>
  <si>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</si>
  <si>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</si>
  <si>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</si>
  <si>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</si>
  <si>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</si>
  <si>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</si>
  <si>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</si>
  <si>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</si>
  <si>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</si>
  <si>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</si>
  <si>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</si>
  <si>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</si>
  <si>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</si>
  <si>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</si>
  <si>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</si>
  <si>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</si>
  <si>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</si>
  <si>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</si>
  <si>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</si>
  <si>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</si>
  <si>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</si>
  <si>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</si>
  <si>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</si>
  <si>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</si>
  <si>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</si>
  <si>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</si>
  <si>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</si>
  <si>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</si>
  <si>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</si>
  <si>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</si>
  <si>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</si>
  <si>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</si>
  <si>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</si>
  <si>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</si>
  <si>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</si>
  <si>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</si>
  <si>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</si>
  <si>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</si>
  <si>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</si>
  <si>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</si>
  <si>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</si>
  <si>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</si>
  <si>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</si>
  <si>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</si>
  <si>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</si>
  <si>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</si>
  <si>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</si>
  <si>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</si>
  <si>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</si>
  <si>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</si>
  <si>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</si>
  <si>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</si>
  <si>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</si>
  <si>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</si>
  <si>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</si>
  <si>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</si>
  <si>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</si>
  <si>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</si>
  <si>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</si>
  <si>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</si>
  <si>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</si>
  <si>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</si>
  <si>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</si>
  <si>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</si>
  <si>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</si>
  <si>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</si>
  <si>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</si>
  <si>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</si>
  <si>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</si>
  <si>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</si>
  <si>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</si>
  <si>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</si>
  <si>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</si>
  <si>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</si>
  <si>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</si>
  <si>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</si>
  <si>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</si>
  <si>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</si>
  <si>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</si>
  <si>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</si>
  <si>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</si>
  <si>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</si>
  <si>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</si>
  <si>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</si>
  <si>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</si>
  <si>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</si>
  <si>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</si>
  <si>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</si>
  <si>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</si>
  <si>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</si>
  <si>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</si>
  <si>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</si>
  <si>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</si>
  <si>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</si>
  <si>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</si>
  <si>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</si>
  <si>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</si>
  <si>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</si>
  <si>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</si>
  <si>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</si>
  <si>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</si>
  <si>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</si>
  <si>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</si>
  <si>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</si>
  <si>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</si>
  <si>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</si>
  <si>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</si>
  <si>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</si>
  <si>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</si>
  <si>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</si>
  <si>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</si>
  <si>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</si>
  <si>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</si>
  <si>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</si>
  <si>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</si>
  <si>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</si>
  <si>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</si>
  <si>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</si>
  <si>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</si>
  <si>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</si>
  <si>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</si>
  <si>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</si>
  <si>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</si>
  <si>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</si>
  <si>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</si>
  <si>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</si>
  <si>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</si>
  <si>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</si>
  <si>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</si>
  <si>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</si>
  <si>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</si>
  <si>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</si>
  <si>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</si>
  <si>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</si>
  <si>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</si>
  <si>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</si>
  <si>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</si>
  <si>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</si>
  <si>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</si>
  <si>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</si>
  <si>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</si>
  <si>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</si>
  <si>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</si>
  <si>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</si>
  <si>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</si>
  <si>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</si>
  <si>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</si>
  <si>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</si>
  <si>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</si>
  <si>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</si>
  <si>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</si>
  <si>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</si>
  <si>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</si>
  <si>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</si>
  <si>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</si>
  <si>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</si>
  <si>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</si>
  <si>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</si>
  <si>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</si>
  <si>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</si>
  <si>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</si>
  <si>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</si>
  <si>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</si>
  <si>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</si>
  <si>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</si>
  <si>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</si>
  <si>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</si>
  <si>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</si>
  <si>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</si>
  <si>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</si>
  <si>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</si>
  <si>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</si>
  <si>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</si>
  <si>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</si>
  <si>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</si>
  <si>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</si>
  <si>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</si>
  <si>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</si>
  <si>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</si>
  <si>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</si>
  <si>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</si>
  <si>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</si>
  <si>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</si>
  <si>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</si>
  <si>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</si>
  <si>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</si>
  <si>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</si>
  <si>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</si>
  <si>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</si>
  <si>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</si>
  <si>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</si>
  <si>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</si>
  <si>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</si>
  <si>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</si>
  <si>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</si>
  <si>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</si>
  <si>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</si>
  <si>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</si>
  <si>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</si>
  <si>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</si>
  <si>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</si>
  <si>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</si>
  <si>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</si>
  <si>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</si>
  <si>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</si>
  <si>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</si>
  <si>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</si>
  <si>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</si>
  <si>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</si>
  <si>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</si>
  <si>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</si>
  <si>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</si>
  <si>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</si>
  <si>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</si>
  <si>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</si>
  <si>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</si>
  <si>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</si>
  <si>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</si>
  <si>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</si>
  <si>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</si>
  <si>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</si>
  <si>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</si>
  <si>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</si>
  <si>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</si>
  <si>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</si>
  <si>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</si>
  <si>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</si>
  <si>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</si>
  <si>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</si>
  <si>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</si>
  <si>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</si>
  <si>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</si>
  <si>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</si>
  <si>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</si>
  <si>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</si>
  <si>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</si>
  <si>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</si>
  <si>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</si>
  <si>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</si>
  <si>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</si>
  <si>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</si>
  <si>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</si>
  <si>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</si>
  <si>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</si>
  <si>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</si>
  <si>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</si>
  <si>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</si>
  <si>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</si>
  <si>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</si>
  <si>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</si>
  <si>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</si>
  <si>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</si>
  <si>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</si>
  <si>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</si>
  <si>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</si>
  <si>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</si>
  <si>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</si>
  <si>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</si>
  <si>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</si>
  <si>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</si>
  <si>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</si>
  <si>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</si>
  <si>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</si>
  <si>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</si>
  <si>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</si>
  <si>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</si>
  <si>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</si>
  <si>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</si>
  <si>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</si>
  <si>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</si>
  <si>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</si>
  <si>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</si>
  <si>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</si>
  <si>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</si>
  <si>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</si>
  <si>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</si>
  <si>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</si>
  <si>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</si>
  <si>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</si>
  <si>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</si>
  <si>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</si>
  <si>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</si>
  <si>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</si>
  <si>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</si>
  <si>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</si>
  <si>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</si>
  <si>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</si>
  <si>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</si>
  <si>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</si>
  <si>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</si>
  <si>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</si>
  <si>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</si>
  <si>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</si>
  <si>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</si>
  <si>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</si>
  <si>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</si>
  <si>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</si>
  <si>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</si>
  <si>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</si>
  <si>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</si>
  <si>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</si>
  <si>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</si>
  <si>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</si>
  <si>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</si>
  <si>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</si>
  <si>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</si>
  <si>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</si>
  <si>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</si>
  <si>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</si>
  <si>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</si>
  <si>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</si>
  <si>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</si>
  <si>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</si>
  <si>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</si>
  <si>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</si>
  <si>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</si>
  <si>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</si>
  <si>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</si>
  <si>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</si>
  <si>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</si>
  <si>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</si>
  <si>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</si>
  <si>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</si>
  <si>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</si>
  <si>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</si>
  <si>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</si>
  <si>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</si>
  <si>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</si>
  <si>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</si>
  <si>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</si>
  <si>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</si>
  <si>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</si>
  <si>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</si>
  <si>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</si>
  <si>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</si>
  <si>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</si>
  <si>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</si>
  <si>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</si>
  <si>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</si>
  <si>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</si>
  <si>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</si>
  <si>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</si>
  <si>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</si>
  <si>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</si>
  <si>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</si>
  <si>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</si>
  <si>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</si>
  <si>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</si>
  <si>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</si>
  <si>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</si>
  <si>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</si>
  <si>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</si>
  <si>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</si>
  <si>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</si>
  <si>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</si>
  <si>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</si>
  <si>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</si>
  <si>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</si>
  <si>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</si>
  <si>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</si>
  <si>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</si>
  <si>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</si>
  <si>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</si>
  <si>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</si>
  <si>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</si>
  <si>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</si>
  <si>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</si>
  <si>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</si>
  <si>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</si>
  <si>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</si>
  <si>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</si>
  <si>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</si>
  <si>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</si>
  <si>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</si>
  <si>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</si>
  <si>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</si>
  <si>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</si>
  <si>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</si>
  <si>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</si>
  <si>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</si>
  <si>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</si>
  <si>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</si>
  <si>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</si>
  <si>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</si>
  <si>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</si>
  <si>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</si>
  <si>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</si>
  <si>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</si>
  <si>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</si>
  <si>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</si>
  <si>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</si>
  <si>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</si>
  <si>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</si>
  <si>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</si>
  <si>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</si>
  <si>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</si>
  <si>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</si>
  <si>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</si>
  <si>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</si>
  <si>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</si>
  <si>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</si>
  <si>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</si>
  <si>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</si>
  <si>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</si>
  <si>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</si>
  <si>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</si>
  <si>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</si>
  <si>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</si>
  <si>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</si>
  <si>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</si>
  <si>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</si>
  <si>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</si>
  <si>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</si>
  <si>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</si>
  <si>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</si>
  <si>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</si>
  <si>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</si>
  <si>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</si>
  <si>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</si>
  <si>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</si>
  <si>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</si>
  <si>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</si>
  <si>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</si>
  <si>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</si>
  <si>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</si>
  <si>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</si>
  <si>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</si>
  <si>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</si>
  <si>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</si>
  <si>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</si>
  <si>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</si>
  <si>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</si>
  <si>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</si>
  <si>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</si>
  <si>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</si>
  <si>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</si>
  <si>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</si>
  <si>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</si>
  <si>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</si>
  <si>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</si>
  <si>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</si>
  <si>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</si>
  <si>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</si>
  <si>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</si>
  <si>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</si>
  <si>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</si>
  <si>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</si>
  <si>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</si>
  <si>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</si>
  <si>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</si>
  <si>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</si>
  <si>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</si>
  <si>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</si>
  <si>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</si>
  <si>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</si>
  <si>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</si>
  <si>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</si>
  <si>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</si>
  <si>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</si>
  <si>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</si>
  <si>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</si>
  <si>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</si>
  <si>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</si>
  <si>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</si>
  <si>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</si>
  <si>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</si>
  <si>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</si>
  <si>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</si>
  <si>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</si>
  <si>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</si>
  <si>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</si>
  <si>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</si>
  <si>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</si>
  <si>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</si>
  <si>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</si>
  <si>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</si>
  <si>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</si>
  <si>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</si>
  <si>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</si>
  <si>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</si>
  <si>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</si>
  <si>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</si>
  <si>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</si>
  <si>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</si>
  <si>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</si>
  <si>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</si>
  <si>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</si>
  <si>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</si>
  <si>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</si>
  <si>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</si>
  <si>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</si>
  <si>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</si>
  <si>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</si>
  <si>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</si>
  <si>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</si>
  <si>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</si>
  <si>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</si>
  <si>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</si>
  <si>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</si>
  <si>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</si>
  <si>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</si>
  <si>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</si>
  <si>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</si>
  <si>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</si>
  <si>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</si>
  <si>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</si>
  <si>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</si>
  <si>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</si>
  <si>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</si>
  <si>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</si>
  <si>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</si>
  <si>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</si>
  <si>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</si>
  <si>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</si>
  <si>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</si>
  <si>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</si>
  <si>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</si>
  <si>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</si>
  <si>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</si>
  <si>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</si>
  <si>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</si>
  <si>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</si>
  <si>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</si>
  <si>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</si>
  <si>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</si>
  <si>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</si>
  <si>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</si>
  <si>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</si>
  <si>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</si>
  <si>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</si>
  <si>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</si>
  <si>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</si>
  <si>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</si>
  <si>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</si>
  <si>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</si>
  <si>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</si>
  <si>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</si>
  <si>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</si>
  <si>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</si>
  <si>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</si>
  <si>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</si>
  <si>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</si>
  <si>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</si>
  <si>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</si>
  <si>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</si>
  <si>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</si>
  <si>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</si>
  <si>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</si>
  <si>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</si>
  <si>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</si>
  <si>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</si>
  <si>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</si>
  <si>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</si>
  <si>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</si>
  <si>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</si>
  <si>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</si>
  <si>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</si>
  <si>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</si>
  <si>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</si>
  <si>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</si>
  <si>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</si>
  <si>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</si>
  <si>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</si>
  <si>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</si>
  <si>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</si>
  <si>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</si>
  <si>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</si>
  <si>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</si>
  <si>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</si>
  <si>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</si>
  <si>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</si>
  <si>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</si>
  <si>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</si>
  <si>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</si>
  <si>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</si>
  <si>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</si>
  <si>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</si>
  <si>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</si>
  <si>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</si>
  <si>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</si>
  <si>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</si>
  <si>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</si>
  <si>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</si>
  <si>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</si>
  <si>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</si>
  <si>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</si>
  <si>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</si>
  <si>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</si>
  <si>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</si>
  <si>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</si>
  <si>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</si>
  <si>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</si>
  <si>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</si>
  <si>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</si>
  <si>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</si>
  <si>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</si>
  <si>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</si>
  <si>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</si>
  <si>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</si>
  <si>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</si>
  <si>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</si>
  <si>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</si>
  <si>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</si>
  <si>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</si>
  <si>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</si>
  <si>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</si>
  <si>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</si>
  <si>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</si>
  <si>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</si>
  <si>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</si>
  <si>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</si>
  <si>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</si>
  <si>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</si>
  <si>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</si>
  <si>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</si>
  <si>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</si>
  <si>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</si>
  <si>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</si>
  <si>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</si>
  <si>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</si>
  <si>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</si>
  <si>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</si>
  <si>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</si>
  <si>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</si>
  <si>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</si>
  <si>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</si>
  <si>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</si>
  <si>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</si>
  <si>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</si>
  <si>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</si>
  <si>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</si>
  <si>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</si>
  <si>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</si>
  <si>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</si>
  <si>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</si>
  <si>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</si>
  <si>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</si>
  <si>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</si>
  <si>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</si>
  <si>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</si>
  <si>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</si>
  <si>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</si>
  <si>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</si>
  <si>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</si>
  <si>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</si>
  <si>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</si>
  <si>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</si>
  <si>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</si>
  <si>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</si>
  <si>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</si>
  <si>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</si>
  <si>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</si>
  <si>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</si>
  <si>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</si>
  <si>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</si>
  <si>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</si>
  <si>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</si>
  <si>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</si>
  <si>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</si>
  <si>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</si>
  <si>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</si>
  <si>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</si>
  <si>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</si>
  <si>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</si>
  <si>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</si>
  <si>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</si>
  <si>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</si>
  <si>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</si>
  <si>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</si>
  <si>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</si>
  <si>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</si>
  <si>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</si>
  <si>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</si>
  <si>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</si>
  <si>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</si>
  <si>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</si>
  <si>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</si>
  <si>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</si>
  <si>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</si>
  <si>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</si>
  <si>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</si>
  <si>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</si>
  <si>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</si>
  <si>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</si>
  <si>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</si>
  <si>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</si>
  <si>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</si>
  <si>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</si>
  <si>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</si>
  <si>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</si>
  <si>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</si>
  <si>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</si>
  <si>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</si>
  <si>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</si>
  <si>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</si>
  <si>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</si>
  <si>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</si>
  <si>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</si>
  <si>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</si>
  <si>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</si>
  <si>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</si>
  <si>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</si>
  <si>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</si>
  <si>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</si>
  <si>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</si>
  <si>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</si>
  <si>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</si>
  <si>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</si>
  <si>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</si>
  <si>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</si>
  <si>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</si>
  <si>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</si>
  <si>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</si>
  <si>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</si>
  <si>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</si>
  <si>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</si>
  <si>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</si>
  <si>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</si>
  <si>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</si>
  <si>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</si>
  <si>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</si>
  <si>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</si>
  <si>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</si>
  <si>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</si>
  <si>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</si>
  <si>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</si>
  <si>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</si>
  <si>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</si>
  <si>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</si>
  <si>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</si>
  <si>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</si>
  <si>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</si>
  <si>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</si>
  <si>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</si>
  <si>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</si>
  <si>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</si>
  <si>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</si>
  <si>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</si>
  <si>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</si>
  <si>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</si>
  <si>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</si>
  <si>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</si>
  <si>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</si>
  <si>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</si>
  <si>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</si>
  <si>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</si>
  <si>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</si>
  <si>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</si>
  <si>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</si>
  <si>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</si>
  <si>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</si>
  <si>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</si>
  <si>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</si>
  <si>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</si>
  <si>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</si>
  <si>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</si>
  <si>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</si>
  <si>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</si>
  <si>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</si>
  <si>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</si>
  <si>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</si>
  <si>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</si>
  <si>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</si>
  <si>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</si>
  <si>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</si>
  <si>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</si>
  <si>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</si>
  <si>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</si>
  <si>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</si>
  <si>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</si>
  <si>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</si>
  <si>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</si>
  <si>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</si>
  <si>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</si>
  <si>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</si>
  <si>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</si>
  <si>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</si>
  <si>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</si>
  <si>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</si>
  <si>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</si>
  <si>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</si>
  <si>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</si>
  <si>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</si>
  <si>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</si>
  <si>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</si>
  <si>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</si>
  <si>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</si>
  <si>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</si>
  <si>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</si>
  <si>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</si>
  <si>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</si>
  <si>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</si>
  <si>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</si>
  <si>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</si>
  <si>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</si>
  <si>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</si>
  <si>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</si>
  <si>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</si>
  <si>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</si>
  <si>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</si>
  <si>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</si>
  <si>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</si>
  <si>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</si>
  <si>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</si>
  <si>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</si>
  <si>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</si>
  <si>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</si>
  <si>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</si>
  <si>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</si>
  <si>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</si>
  <si>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</si>
  <si>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</si>
  <si>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</si>
  <si>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</si>
  <si>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</si>
  <si>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</si>
  <si>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</si>
  <si>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</si>
  <si>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</si>
  <si>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</si>
  <si>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</si>
  <si>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</si>
  <si>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</si>
  <si>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</si>
  <si>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</si>
  <si>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</si>
  <si>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</si>
  <si>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</si>
  <si>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</si>
  <si>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</si>
  <si>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</si>
  <si>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</si>
  <si>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</si>
  <si>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</si>
  <si>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</si>
  <si>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</si>
  <si>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</si>
  <si>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</si>
  <si>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</si>
  <si>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</si>
  <si>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</si>
  <si>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</si>
  <si>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</si>
  <si>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</si>
  <si>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</si>
  <si>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</si>
  <si>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</si>
  <si>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</si>
  <si>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</si>
  <si>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</si>
  <si>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</si>
  <si>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</si>
  <si>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</si>
  <si>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</si>
  <si>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</si>
  <si>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</si>
  <si>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</si>
  <si>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</si>
  <si>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</si>
  <si>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</si>
  <si>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</si>
  <si>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</si>
  <si>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</si>
  <si>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</si>
  <si>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</si>
  <si>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</si>
  <si>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</si>
  <si>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</si>
  <si>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</si>
  <si>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</si>
  <si>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</si>
  <si>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</si>
  <si>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</si>
  <si>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</si>
  <si>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</si>
  <si>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</si>
  <si>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</si>
  <si>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</si>
  <si>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</si>
  <si>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</si>
  <si>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</si>
  <si>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</si>
  <si>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</si>
  <si>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</si>
  <si>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</si>
  <si>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</si>
  <si>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</si>
  <si>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</si>
  <si>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</si>
  <si>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</si>
  <si>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</si>
  <si>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</si>
  <si>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</si>
  <si>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</si>
  <si>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</si>
  <si>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</si>
  <si>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</si>
  <si>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</si>
  <si>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</si>
  <si>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</si>
  <si>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</si>
  <si>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</si>
  <si>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</si>
  <si>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</si>
  <si>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</si>
  <si>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</si>
  <si>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</si>
  <si>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</si>
  <si>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</si>
  <si>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</si>
  <si>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</si>
  <si>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</si>
  <si>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</si>
  <si>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</si>
  <si>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</si>
  <si>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</si>
  <si>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</si>
  <si>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</si>
  <si>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</si>
  <si>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</si>
  <si>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</si>
  <si>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</si>
  <si>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</si>
  <si>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</si>
  <si>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</si>
  <si>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</si>
  <si>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</si>
  <si>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</si>
  <si>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</si>
  <si>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</si>
  <si>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</si>
  <si>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</si>
  <si>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</si>
  <si>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</si>
  <si>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</si>
  <si>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</si>
  <si>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</si>
  <si>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</si>
  <si>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</si>
  <si>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</si>
  <si>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</si>
  <si>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</si>
  <si>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</si>
  <si>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</si>
  <si>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</si>
  <si>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</si>
  <si>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</si>
  <si>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</si>
  <si>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</si>
  <si>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</si>
  <si>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</si>
  <si>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</si>
  <si>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</si>
  <si>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</si>
  <si>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</si>
  <si>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</si>
  <si>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</si>
  <si>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</si>
  <si>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</si>
  <si>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</si>
  <si>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</si>
  <si>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</si>
  <si>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</si>
  <si>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</si>
  <si>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</si>
  <si>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</si>
  <si>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</si>
  <si>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</si>
  <si>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</si>
  <si>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</si>
  <si>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</si>
  <si>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</si>
  <si>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</si>
  <si>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</si>
  <si>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</si>
  <si>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</si>
  <si>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</si>
  <si>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</si>
  <si>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</si>
  <si>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</si>
  <si>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</si>
  <si>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</si>
  <si>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</si>
  <si>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</si>
  <si>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</si>
  <si>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</si>
  <si>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</si>
  <si>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</si>
  <si>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</si>
  <si>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</si>
  <si>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</si>
  <si>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</si>
  <si>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</si>
  <si>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</si>
  <si>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</si>
  <si>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</si>
  <si>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</si>
  <si>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</si>
  <si>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</si>
  <si>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</si>
  <si>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</si>
  <si>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</si>
  <si>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</si>
  <si>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</si>
  <si>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</si>
  <si>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</si>
  <si>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</si>
  <si>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</si>
  <si>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</si>
  <si>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</si>
  <si>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</si>
  <si>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</si>
  <si>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</si>
  <si>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</si>
  <si>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</si>
  <si>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</si>
  <si>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</si>
  <si>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</si>
  <si>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</si>
  <si>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</si>
  <si>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</si>
  <si>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</si>
  <si>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</si>
  <si>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</si>
  <si>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</si>
  <si>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</si>
  <si>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</si>
  <si>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</si>
  <si>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</si>
  <si>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</si>
  <si>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</si>
  <si>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</si>
  <si>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</si>
  <si>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</si>
  <si>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</si>
  <si>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</si>
  <si>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</si>
  <si>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</si>
  <si>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</si>
  <si>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</si>
  <si>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</si>
  <si>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</si>
  <si>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</si>
  <si>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</si>
  <si>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</si>
  <si>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</si>
  <si>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</si>
  <si>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</si>
  <si>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</si>
  <si>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</si>
  <si>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</si>
  <si>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</si>
  <si>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</si>
  <si>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</si>
  <si>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</si>
  <si>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</si>
  <si>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</si>
  <si>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</si>
  <si>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</si>
  <si>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</si>
  <si>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</si>
  <si>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</si>
  <si>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</si>
  <si>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</si>
  <si>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</si>
  <si>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</si>
  <si>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</si>
  <si>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</si>
  <si>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</si>
  <si>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</si>
  <si>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</si>
  <si>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</si>
  <si>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</si>
  <si>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</si>
  <si>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</si>
  <si>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</si>
  <si>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</si>
  <si>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</si>
  <si>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</si>
  <si>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</si>
  <si>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</si>
  <si>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</si>
  <si>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</si>
  <si>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</si>
  <si>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</si>
  <si>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</si>
  <si>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</si>
  <si>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</si>
  <si>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</si>
  <si>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</si>
  <si>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</si>
  <si>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</si>
  <si>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</si>
  <si>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</si>
  <si>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</si>
  <si>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</si>
  <si>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</si>
  <si>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</si>
  <si>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</si>
  <si>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</si>
  <si>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</si>
  <si>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</si>
  <si>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</si>
  <si>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</si>
  <si>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</si>
  <si>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</si>
  <si>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</si>
  <si>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</si>
  <si>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</si>
  <si>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</si>
  <si>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</si>
  <si>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</si>
  <si>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</si>
  <si>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</si>
  <si>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</si>
  <si>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</si>
  <si>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</si>
  <si>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</si>
  <si>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</si>
  <si>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</si>
  <si>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</si>
  <si>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</si>
  <si>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</si>
  <si>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</si>
  <si>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</si>
  <si>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</si>
  <si>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</si>
  <si>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</si>
  <si>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</si>
  <si>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</si>
  <si>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</si>
  <si>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</si>
  <si>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</si>
  <si>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</si>
  <si>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</si>
  <si>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</si>
  <si>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</si>
  <si>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</si>
  <si>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</si>
  <si>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</si>
  <si>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</si>
  <si>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</si>
  <si>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</si>
  <si>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</si>
  <si>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</si>
  <si>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</si>
  <si>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</si>
  <si>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</si>
  <si>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</si>
  <si>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</si>
  <si>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</si>
  <si>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</si>
  <si>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</si>
  <si>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</si>
  <si>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</si>
  <si>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</si>
  <si>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</si>
  <si>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</si>
  <si>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</si>
  <si>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</si>
  <si>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</si>
  <si>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</si>
  <si>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</si>
  <si>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</si>
  <si>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</si>
  <si>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</si>
  <si>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</si>
  <si>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</si>
  <si>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</si>
  <si>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</si>
  <si>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</si>
  <si>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</si>
  <si>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</si>
  <si>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</si>
  <si>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</si>
  <si>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</si>
  <si>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</si>
  <si>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</si>
  <si>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</si>
  <si>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</si>
  <si>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</si>
  <si>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</si>
  <si>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</si>
  <si>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</si>
  <si>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</si>
  <si>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</si>
  <si>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</si>
  <si>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</si>
  <si>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</si>
  <si>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</si>
  <si>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</si>
  <si>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</si>
  <si>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</si>
  <si>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</si>
  <si>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</si>
  <si>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</si>
  <si>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</si>
  <si>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</si>
  <si>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</si>
  <si>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</si>
  <si>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</si>
  <si>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</si>
  <si>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</si>
  <si>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</si>
  <si>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</si>
  <si>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</si>
  <si>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</si>
  <si>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</si>
  <si>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</si>
  <si>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</si>
  <si>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</si>
  <si>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</si>
  <si>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</si>
  <si>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</si>
  <si>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</si>
  <si>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</si>
  <si>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</si>
  <si>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</si>
  <si>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</si>
  <si>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</si>
  <si>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</si>
  <si>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</si>
  <si>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</si>
  <si>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</si>
  <si>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</si>
  <si>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</si>
  <si>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</si>
  <si>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</si>
  <si>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</si>
  <si>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</si>
  <si>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</si>
  <si>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</si>
  <si>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</si>
  <si>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</si>
  <si>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</si>
  <si>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</si>
  <si>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</si>
  <si>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</si>
  <si>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</si>
  <si>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</si>
  <si>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</si>
  <si>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</si>
  <si>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</si>
  <si>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</si>
  <si>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</si>
  <si>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</si>
  <si>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</si>
  <si>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</si>
  <si>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</si>
  <si>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</si>
  <si>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</si>
  <si>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</si>
  <si>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</si>
  <si>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</si>
  <si>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</si>
  <si>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</si>
  <si>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</si>
  <si>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</si>
  <si>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</si>
  <si>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</si>
  <si>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</si>
  <si>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</si>
  <si>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</si>
  <si>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</si>
  <si>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</si>
  <si>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</si>
  <si>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</si>
  <si>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</si>
  <si>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</si>
  <si>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</si>
  <si>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</si>
  <si>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</si>
  <si>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</si>
  <si>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</si>
  <si>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</si>
  <si>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</si>
  <si>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</si>
  <si>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</si>
  <si>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</si>
  <si>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</si>
  <si>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</si>
  <si>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</si>
  <si>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</si>
  <si>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</si>
  <si>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</si>
  <si>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</si>
  <si>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</si>
  <si>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</si>
  <si>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</si>
  <si>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</si>
  <si>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</si>
  <si>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</si>
  <si>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</si>
  <si>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</si>
  <si>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</si>
  <si>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</si>
  <si>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</si>
  <si>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</si>
  <si>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</si>
  <si>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</si>
  <si>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</si>
  <si>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</si>
  <si>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</si>
  <si>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</si>
  <si>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</si>
  <si>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</si>
  <si>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</si>
  <si>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</si>
  <si>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</si>
  <si>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</si>
  <si>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</si>
  <si>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</si>
  <si>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</si>
  <si>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</si>
  <si>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</si>
  <si>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</si>
  <si>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</si>
  <si>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</si>
  <si>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</si>
  <si>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</si>
  <si>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</si>
  <si>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</si>
  <si>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</si>
  <si>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</si>
  <si>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</si>
  <si>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</si>
  <si>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</si>
  <si>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</si>
  <si>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</si>
  <si>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</si>
  <si>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</si>
  <si>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</si>
  <si>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</si>
  <si>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</si>
  <si>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</si>
  <si>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</si>
  <si>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</si>
  <si>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</si>
  <si>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</si>
  <si>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</si>
  <si>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</si>
  <si>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</si>
  <si>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</si>
  <si>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</si>
  <si>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</si>
  <si>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</si>
  <si>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</si>
  <si>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</si>
  <si>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</si>
  <si>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</si>
  <si>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</si>
  <si>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</si>
  <si>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</si>
  <si>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</si>
  <si>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</si>
  <si>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</si>
  <si>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</si>
  <si>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</si>
  <si>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</si>
  <si>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</si>
  <si>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</si>
  <si>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</si>
  <si>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</si>
  <si>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</si>
  <si>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</si>
  <si>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</si>
  <si>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</si>
  <si>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</si>
  <si>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</si>
  <si>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</si>
  <si>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</si>
  <si>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</si>
  <si>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</si>
  <si>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</si>
  <si>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</si>
  <si>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</si>
  <si>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</si>
  <si>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</si>
  <si>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</si>
  <si>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</si>
  <si>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</si>
  <si>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</si>
  <si>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</si>
  <si>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</si>
  <si>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</si>
  <si>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</si>
  <si>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</si>
  <si>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</si>
  <si>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</si>
  <si>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</si>
  <si>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</si>
  <si>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</si>
  <si>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</si>
  <si>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</si>
  <si>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</si>
  <si>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</si>
  <si>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</si>
  <si>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</si>
  <si>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</si>
  <si>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</si>
  <si>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</si>
  <si>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</si>
  <si>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</si>
  <si>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</si>
  <si>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</si>
  <si>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</si>
  <si>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</si>
  <si>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</si>
  <si>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</si>
  <si>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</si>
  <si>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</si>
  <si>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</si>
  <si>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</si>
  <si>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</si>
  <si>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</si>
  <si>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</si>
  <si>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</si>
  <si>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</si>
  <si>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</si>
  <si>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</si>
  <si>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</si>
  <si>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</si>
  <si>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</si>
  <si>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</si>
  <si>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</si>
  <si>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</si>
  <si>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</si>
  <si>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</si>
  <si>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</si>
  <si>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</si>
  <si>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</si>
  <si>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</si>
  <si>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</si>
  <si>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</si>
  <si>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</si>
  <si>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</si>
  <si>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</si>
  <si>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</si>
  <si>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</si>
  <si>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</si>
  <si>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</si>
  <si>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</si>
  <si>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</si>
  <si>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</si>
  <si>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</si>
  <si>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</si>
  <si>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</si>
  <si>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</si>
  <si>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</si>
  <si>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</si>
  <si>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</si>
  <si>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</si>
  <si>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</si>
  <si>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</si>
  <si>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</si>
  <si>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</si>
  <si>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</si>
  <si>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</si>
  <si>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</si>
  <si>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</si>
  <si>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</si>
  <si>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</si>
  <si>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</si>
  <si>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</si>
  <si>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</si>
  <si>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</si>
  <si>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</si>
  <si>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</si>
  <si>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</si>
  <si>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</si>
  <si>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</si>
  <si>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</si>
  <si>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</si>
  <si>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</si>
  <si>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</si>
  <si>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</si>
  <si>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</si>
  <si>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</si>
  <si>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</si>
  <si>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</si>
  <si>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</si>
  <si>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</si>
  <si>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</si>
  <si>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</si>
  <si>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</si>
  <si>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</si>
  <si>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</si>
  <si>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</si>
  <si>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</si>
  <si>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</si>
  <si>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</si>
  <si>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</si>
  <si>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</si>
  <si>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</si>
  <si>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</si>
  <si>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</si>
  <si>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</si>
  <si>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</si>
  <si>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</si>
  <si>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</si>
  <si>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</si>
  <si>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</si>
  <si>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</si>
  <si>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</si>
  <si>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</si>
  <si>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</si>
  <si>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</si>
  <si>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</si>
  <si>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</si>
  <si>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</si>
  <si>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</si>
  <si>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</si>
  <si>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</si>
  <si>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</si>
  <si>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</si>
  <si>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</si>
  <si>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</si>
  <si>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</si>
  <si>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</si>
  <si>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</si>
  <si>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</si>
  <si>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</si>
  <si>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</si>
  <si>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</si>
  <si>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</si>
  <si>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</si>
  <si>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</si>
  <si>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</si>
  <si>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</si>
  <si>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</si>
  <si>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</si>
  <si>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</si>
  <si>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</si>
  <si>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</si>
  <si>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</si>
  <si>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</si>
  <si>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</si>
  <si>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</si>
  <si>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</si>
  <si>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</si>
  <si>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</si>
  <si>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</si>
  <si>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</si>
  <si>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</si>
  <si>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</si>
  <si>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</si>
  <si>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</si>
  <si>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</si>
  <si>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</si>
  <si>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</si>
  <si>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</si>
  <si>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</si>
  <si>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</si>
  <si>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</si>
  <si>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</si>
  <si>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</si>
  <si>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</si>
  <si>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</si>
  <si>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</si>
  <si>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</si>
  <si>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</si>
  <si>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</si>
  <si>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</si>
  <si>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</si>
  <si>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</si>
  <si>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</si>
  <si>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</si>
  <si>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</si>
  <si>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</si>
  <si>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</si>
  <si>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</si>
  <si>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</si>
  <si>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</si>
  <si>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</si>
  <si>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</si>
  <si>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</si>
  <si>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</si>
  <si>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</si>
  <si>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</si>
  <si>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</si>
  <si>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</si>
  <si>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</si>
  <si>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</si>
  <si>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</si>
  <si>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</si>
  <si>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</si>
  <si>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</si>
  <si>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</si>
  <si>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</si>
  <si>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</si>
  <si>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</si>
  <si>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</si>
  <si>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</si>
  <si>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</si>
  <si>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</si>
  <si>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</si>
  <si>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</si>
  <si>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</si>
  <si>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</si>
  <si>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</si>
  <si>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</si>
  <si>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</si>
  <si>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</si>
  <si>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</si>
  <si>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</si>
  <si>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</si>
  <si>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</si>
  <si>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</si>
  <si>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</si>
  <si>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</si>
  <si>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</si>
  <si>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</si>
  <si>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</si>
  <si>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</si>
  <si>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</si>
  <si>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</si>
  <si>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</si>
  <si>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</si>
  <si>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</si>
  <si>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</si>
  <si>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</si>
  <si>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</si>
  <si>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</si>
  <si>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</si>
  <si>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</si>
  <si>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</si>
  <si>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</si>
  <si>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</si>
  <si>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</si>
  <si>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</si>
  <si>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</si>
  <si>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</si>
  <si>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</si>
  <si>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</si>
  <si>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</si>
  <si>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</si>
  <si>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</si>
  <si>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</si>
  <si>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</si>
  <si>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</si>
  <si>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</si>
  <si>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</si>
  <si>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</si>
  <si>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</si>
  <si>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</si>
  <si>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</si>
  <si>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</si>
  <si>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</si>
  <si>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</si>
  <si>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</si>
  <si>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</si>
  <si>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</si>
  <si>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</si>
  <si>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</si>
  <si>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</si>
  <si>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</si>
  <si>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</si>
  <si>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</si>
  <si>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</si>
  <si>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</si>
  <si>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</si>
  <si>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</si>
  <si>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</si>
  <si>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</si>
  <si>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</si>
  <si>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</si>
  <si>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</si>
  <si>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</si>
  <si>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</si>
  <si>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</si>
  <si>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</si>
  <si>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</si>
  <si>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</si>
  <si>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</si>
  <si>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</si>
  <si>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</si>
  <si>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</si>
  <si>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</si>
  <si>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</si>
  <si>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</si>
  <si>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</si>
  <si>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</si>
  <si>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</si>
  <si>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</si>
  <si>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</si>
  <si>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</si>
  <si>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</si>
  <si>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</si>
  <si>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</si>
  <si>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</si>
  <si>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</si>
  <si>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</si>
  <si>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</si>
  <si>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</si>
  <si>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</si>
  <si>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</si>
  <si>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</si>
  <si>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</si>
  <si>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</si>
  <si>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</si>
  <si>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</si>
  <si>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</si>
  <si>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</si>
  <si>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</si>
  <si>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</si>
  <si>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</si>
  <si>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</si>
  <si>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</si>
  <si>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</si>
  <si>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</si>
  <si>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</si>
  <si>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</si>
  <si>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</si>
  <si>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</si>
  <si>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</si>
  <si>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</si>
  <si>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</si>
  <si>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</si>
  <si>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</si>
  <si>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</si>
  <si>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</si>
  <si>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</si>
  <si>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</si>
  <si>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</si>
  <si>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</si>
  <si>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</si>
  <si>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</si>
  <si>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</si>
  <si>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</si>
  <si>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</si>
  <si>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</si>
  <si>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</si>
  <si>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</si>
  <si>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</si>
  <si>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</si>
  <si>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</si>
  <si>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</si>
  <si>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</si>
  <si>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</si>
  <si>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</si>
  <si>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</si>
  <si>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</si>
  <si>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</si>
  <si>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</si>
  <si>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</si>
  <si>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</si>
  <si>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</si>
  <si>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</si>
  <si>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</si>
  <si>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</si>
  <si>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</si>
  <si>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</si>
  <si>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</si>
  <si>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</si>
  <si>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</si>
  <si>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</si>
  <si>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</si>
  <si>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</si>
  <si>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</si>
  <si>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</si>
  <si>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</si>
  <si>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</si>
  <si>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</si>
  <si>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</si>
  <si>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</si>
  <si>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</si>
  <si>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</si>
  <si>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</si>
  <si>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</si>
  <si>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</si>
  <si>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</si>
  <si>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</si>
  <si>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</si>
  <si>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</si>
  <si>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</si>
  <si>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</si>
  <si>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</si>
  <si>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</si>
  <si>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</si>
  <si>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</si>
  <si>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</si>
  <si>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</si>
  <si>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</si>
  <si>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</si>
  <si>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</si>
  <si>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</si>
  <si>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</si>
  <si>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</si>
  <si>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</si>
  <si>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</si>
  <si>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</si>
  <si>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</si>
  <si>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</si>
  <si>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</si>
  <si>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</si>
  <si>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</si>
  <si>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</si>
  <si>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</si>
  <si>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</si>
  <si>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</si>
  <si>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</si>
  <si>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</si>
  <si>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</si>
  <si>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</si>
  <si>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</si>
  <si>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</si>
  <si>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</si>
  <si>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</si>
  <si>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</si>
  <si>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</si>
  <si>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</si>
  <si>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</si>
  <si>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</si>
  <si>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</si>
  <si>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</si>
  <si>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</si>
  <si>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</si>
  <si>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</si>
  <si>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</si>
  <si>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</si>
  <si>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</si>
  <si>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</si>
  <si>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</si>
  <si>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</si>
  <si>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</si>
  <si>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</si>
  <si>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</si>
  <si>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</si>
  <si>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</si>
  <si>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</si>
  <si>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</si>
  <si>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</si>
  <si>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</si>
  <si>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</si>
  <si>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</si>
  <si>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</si>
  <si>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</si>
  <si>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</si>
  <si>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</si>
  <si>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</si>
  <si>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</si>
  <si>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</si>
  <si>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</si>
  <si>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</si>
  <si>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</si>
  <si>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</si>
  <si>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</si>
  <si>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</si>
  <si>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</si>
  <si>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</si>
  <si>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</si>
  <si>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</si>
  <si>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</si>
  <si>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</si>
  <si>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</si>
  <si>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</si>
  <si>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</si>
  <si>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</si>
  <si>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</si>
  <si>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</si>
  <si>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</si>
  <si>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</si>
  <si>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</si>
  <si>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</si>
  <si>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</si>
  <si>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</si>
  <si>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</si>
  <si>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</si>
  <si>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</si>
  <si>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</si>
  <si>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</si>
  <si>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</si>
  <si>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</si>
  <si>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</si>
  <si>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</si>
  <si>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</si>
  <si>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</si>
  <si>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</si>
  <si>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</si>
  <si>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</si>
  <si>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</si>
  <si>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</si>
  <si>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</si>
  <si>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</si>
  <si>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</si>
  <si>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</si>
  <si>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</si>
  <si>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</si>
  <si>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</si>
  <si>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</si>
  <si>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</si>
  <si>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</si>
  <si>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</si>
  <si>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</si>
  <si>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</si>
  <si>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</si>
  <si>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</si>
  <si>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</si>
  <si>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</si>
  <si>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</si>
  <si>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</si>
  <si>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</si>
  <si>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</si>
  <si>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</si>
  <si>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</si>
  <si>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</si>
  <si>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</si>
  <si>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</si>
  <si>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</si>
  <si>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</si>
  <si>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</si>
  <si>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</si>
  <si>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</si>
  <si>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</si>
  <si>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</si>
  <si>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</si>
  <si>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</si>
  <si>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</si>
  <si>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</si>
  <si>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</si>
  <si>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</si>
  <si>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</si>
  <si>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</si>
  <si>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</si>
  <si>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</si>
  <si>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</si>
  <si>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</si>
  <si>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</si>
  <si>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</si>
  <si>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</si>
  <si>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</si>
  <si>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</si>
  <si>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</si>
  <si>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</si>
  <si>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</si>
  <si>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</si>
  <si>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</si>
  <si>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</si>
  <si>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</si>
  <si>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</si>
  <si>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</si>
  <si>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</si>
  <si>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</si>
  <si>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</si>
  <si>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</si>
  <si>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</si>
  <si>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</si>
  <si>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</si>
  <si>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</si>
  <si>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</si>
  <si>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</si>
  <si>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</si>
  <si>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</si>
  <si>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</si>
  <si>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</si>
  <si>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</si>
  <si>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</si>
  <si>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</si>
  <si>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</si>
  <si>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</si>
  <si>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</si>
  <si>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</si>
  <si>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</si>
  <si>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</si>
  <si>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</si>
  <si>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</si>
  <si>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</si>
  <si>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</si>
  <si>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</si>
  <si>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</si>
  <si>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</si>
  <si>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</si>
  <si>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</si>
  <si>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</si>
  <si>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</si>
  <si>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</si>
  <si>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</si>
  <si>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</si>
  <si>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</si>
  <si>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</si>
  <si>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</si>
  <si>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</si>
  <si>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</si>
  <si>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</si>
  <si>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</si>
  <si>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</si>
  <si>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</si>
  <si>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</si>
  <si>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</si>
  <si>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</si>
  <si>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</si>
  <si>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</si>
  <si>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</si>
  <si>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</si>
  <si>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</si>
  <si>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</si>
  <si>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</si>
  <si>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</si>
  <si>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</si>
  <si>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</si>
  <si>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</si>
  <si>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</si>
  <si>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</si>
  <si>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</si>
  <si>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</si>
  <si>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</si>
  <si>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</si>
  <si>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</si>
  <si>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</si>
  <si>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</si>
  <si>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</si>
  <si>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</si>
  <si>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</si>
  <si>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</si>
  <si>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</si>
  <si>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</si>
  <si>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</si>
  <si>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</si>
  <si>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</si>
  <si>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</si>
  <si>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</si>
  <si>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</si>
  <si>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</si>
  <si>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</si>
  <si>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</si>
  <si>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</si>
  <si>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</si>
  <si>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</si>
  <si>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</si>
  <si>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</si>
  <si>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</si>
  <si>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</si>
  <si>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</si>
  <si>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</si>
  <si>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</si>
  <si>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</si>
  <si>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</si>
  <si>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</si>
  <si>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</si>
  <si>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</si>
  <si>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</si>
  <si>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</si>
  <si>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</si>
  <si>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</si>
  <si>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</si>
  <si>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</si>
  <si>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</si>
  <si>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</si>
  <si>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</si>
  <si>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</si>
  <si>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</si>
  <si>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</si>
  <si>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</si>
  <si>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</si>
  <si>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</si>
  <si>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</si>
  <si>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</si>
  <si>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</si>
  <si>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</si>
  <si>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</si>
  <si>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</si>
  <si>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</si>
  <si>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</si>
  <si>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</si>
  <si>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</si>
  <si>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</si>
  <si>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</si>
  <si>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</si>
  <si>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</si>
  <si>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</si>
  <si>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</si>
  <si>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</si>
  <si>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</si>
  <si>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</si>
  <si>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</si>
  <si>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</si>
  <si>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</si>
  <si>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</si>
  <si>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</si>
  <si>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</si>
  <si>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</si>
  <si>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</si>
  <si>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</si>
  <si>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</si>
  <si>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</si>
  <si>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</si>
  <si>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</si>
  <si>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</si>
  <si>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</si>
  <si>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</si>
  <si>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</si>
  <si>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</si>
  <si>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</si>
  <si>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</si>
  <si>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</si>
  <si>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</si>
  <si>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</si>
  <si>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</si>
  <si>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</si>
  <si>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</si>
  <si>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</si>
  <si>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</si>
  <si>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</si>
  <si>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</si>
  <si>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</si>
  <si>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</si>
  <si>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</si>
  <si>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</si>
  <si>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</si>
  <si>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</si>
  <si>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</si>
  <si>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</si>
  <si>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</si>
  <si>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</si>
  <si>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</si>
  <si>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</si>
  <si>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</si>
  <si>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</si>
  <si>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</si>
  <si>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</si>
  <si>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</si>
  <si>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</si>
  <si>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</si>
  <si>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</si>
  <si>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</si>
  <si>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</si>
  <si>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</si>
  <si>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</si>
  <si>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</si>
  <si>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</si>
  <si>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</si>
  <si>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</si>
  <si>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</si>
  <si>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</si>
  <si>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</si>
  <si>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</si>
  <si>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</si>
  <si>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</si>
  <si>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</si>
  <si>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</si>
  <si>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</si>
  <si>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</si>
  <si>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</si>
  <si>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</si>
  <si>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</si>
  <si>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</si>
  <si>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</si>
  <si>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</si>
  <si>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</si>
  <si>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</si>
  <si>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</si>
  <si>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</si>
  <si>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</si>
  <si>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</si>
  <si>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</si>
  <si>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</si>
  <si>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</si>
  <si>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</si>
  <si>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</si>
  <si>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</si>
  <si>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</si>
  <si>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</si>
  <si>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</si>
  <si>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</si>
  <si>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</si>
  <si>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</si>
  <si>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</si>
  <si>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</si>
  <si>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</si>
  <si>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</si>
  <si>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</si>
  <si>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</si>
  <si>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</si>
  <si>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</si>
  <si>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</si>
  <si>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</si>
  <si>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</si>
  <si>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</si>
  <si>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</si>
  <si>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</si>
  <si>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</si>
  <si>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</si>
  <si>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</si>
  <si>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</si>
  <si>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</si>
  <si>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</si>
  <si>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</si>
  <si>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</si>
  <si>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</si>
  <si>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</si>
  <si>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</si>
  <si>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</si>
  <si>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</si>
  <si>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</si>
  <si>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</si>
  <si>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</si>
  <si>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</si>
  <si>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</si>
  <si>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</si>
  <si>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</si>
  <si>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</si>
  <si>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</si>
  <si>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</si>
  <si>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</si>
  <si>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</si>
  <si>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</si>
  <si>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</si>
  <si>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</si>
  <si>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</si>
  <si>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</si>
  <si>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</si>
  <si>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</si>
  <si>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</si>
  <si>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</si>
  <si>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</si>
  <si>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</si>
  <si>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</si>
  <si>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</si>
  <si>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</si>
  <si>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</si>
  <si>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</si>
  <si>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</si>
  <si>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</si>
  <si>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</si>
  <si>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</si>
  <si>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</si>
  <si>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</si>
  <si>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</si>
  <si>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</si>
  <si>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</si>
  <si>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</si>
  <si>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</si>
  <si>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</si>
  <si>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</si>
  <si>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</si>
  <si>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</si>
  <si>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</si>
  <si>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</si>
  <si>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</si>
  <si>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</si>
  <si>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</si>
  <si>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</si>
  <si>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</si>
  <si>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</si>
  <si>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</si>
  <si>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</si>
  <si>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</si>
  <si>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</si>
  <si>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</si>
  <si>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</si>
  <si>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</si>
  <si>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</si>
  <si>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</si>
  <si>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</si>
  <si>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</si>
  <si>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</si>
  <si>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</si>
  <si>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</si>
  <si>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</si>
  <si>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</si>
  <si>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</si>
  <si>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</si>
  <si>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</si>
  <si>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</si>
  <si>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</si>
  <si>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</si>
  <si>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</si>
  <si>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</si>
  <si>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</si>
  <si>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</si>
  <si>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</si>
  <si>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</si>
  <si>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</si>
  <si>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</si>
  <si>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</si>
  <si>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</si>
  <si>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</si>
  <si>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</si>
  <si>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</si>
  <si>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</si>
  <si>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</si>
  <si>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</si>
  <si>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</si>
  <si>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</si>
  <si>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</si>
  <si>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</si>
  <si>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</si>
  <si>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</si>
  <si>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</si>
  <si>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</si>
  <si>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</si>
  <si>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</si>
  <si>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</si>
  <si>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</si>
  <si>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</si>
  <si>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</si>
  <si>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</si>
  <si>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</si>
  <si>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</si>
  <si>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</si>
  <si>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</si>
  <si>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</si>
  <si>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</si>
  <si>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</si>
  <si>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</si>
  <si>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</si>
  <si>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</si>
  <si>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</si>
  <si>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</si>
  <si>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</si>
  <si>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</si>
  <si>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</si>
  <si>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</si>
  <si>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</si>
  <si>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</si>
  <si>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</si>
  <si>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</si>
  <si>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</si>
  <si>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</si>
  <si>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</si>
  <si>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</si>
  <si>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</si>
  <si>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</si>
  <si>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</si>
  <si>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</si>
  <si>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</si>
  <si>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</si>
  <si>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</si>
  <si>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</si>
  <si>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</si>
  <si>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</si>
  <si>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</si>
  <si>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</si>
  <si>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</si>
  <si>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</si>
  <si>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</si>
  <si>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</si>
  <si>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</si>
  <si>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</si>
  <si>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</si>
  <si>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</si>
  <si>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</si>
  <si>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</si>
  <si>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</si>
  <si>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</si>
  <si>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</si>
  <si>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</si>
  <si>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</si>
  <si>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</si>
  <si>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</si>
  <si>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</si>
  <si>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</si>
  <si>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</si>
  <si>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</si>
  <si>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</si>
  <si>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</si>
  <si>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</si>
  <si>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</si>
  <si>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</si>
  <si>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</si>
  <si>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</si>
  <si>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</si>
  <si>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</si>
  <si>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</si>
  <si>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</si>
  <si>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</si>
  <si>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</si>
  <si>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</si>
  <si>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</si>
  <si>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</si>
  <si>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</si>
  <si>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</si>
  <si>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</si>
  <si>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</si>
  <si>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</si>
  <si>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</si>
  <si>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</si>
  <si>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</si>
  <si>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</si>
  <si>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</si>
  <si>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</si>
  <si>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</si>
  <si>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</si>
  <si>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</si>
  <si>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</si>
  <si>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</si>
  <si>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</si>
  <si>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</si>
  <si>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</si>
  <si>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</si>
  <si>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</si>
  <si>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</si>
  <si>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</si>
  <si>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</si>
  <si>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</si>
  <si>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</si>
  <si>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</si>
  <si>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</si>
  <si>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</si>
  <si>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</si>
  <si>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</si>
  <si>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</si>
  <si>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</si>
  <si>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</si>
  <si>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</si>
  <si>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</si>
  <si>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</si>
  <si>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</si>
  <si>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</si>
  <si>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</si>
  <si>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</si>
  <si>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</si>
  <si>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</si>
  <si>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</si>
  <si>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</si>
  <si>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</si>
  <si>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</si>
  <si>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</si>
  <si>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</si>
  <si>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</si>
  <si>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</si>
  <si>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</si>
  <si>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</si>
  <si>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</si>
  <si>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</si>
  <si>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</si>
  <si>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</si>
  <si>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</si>
  <si>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</si>
  <si>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</si>
  <si>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</si>
  <si>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</si>
  <si>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</si>
  <si>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</si>
  <si>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</si>
  <si>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</si>
  <si>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</si>
  <si>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</si>
  <si>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</si>
  <si>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</si>
  <si>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</si>
  <si>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</si>
  <si>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</si>
  <si>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</si>
  <si>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</si>
  <si>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</si>
  <si>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</si>
  <si>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</si>
  <si>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</si>
  <si>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</si>
  <si>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</si>
  <si>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</si>
  <si>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</si>
  <si>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</si>
  <si>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</si>
  <si>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</si>
  <si>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</si>
  <si>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</si>
  <si>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</si>
  <si>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</si>
  <si>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</si>
  <si>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</si>
  <si>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</si>
  <si>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</si>
  <si>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</si>
  <si>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</si>
  <si>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</si>
  <si>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</si>
  <si>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</si>
  <si>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</si>
  <si>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</si>
  <si>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</si>
  <si>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</si>
  <si>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</si>
  <si>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</si>
  <si>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</si>
  <si>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</si>
  <si>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</si>
  <si>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</si>
  <si>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</si>
  <si>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</si>
  <si>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</si>
  <si>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</si>
  <si>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</si>
  <si>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</si>
  <si>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</si>
  <si>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</si>
  <si>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</si>
  <si>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</si>
  <si>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</si>
  <si>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</si>
  <si>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</si>
  <si>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</si>
  <si>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</si>
  <si>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</si>
  <si>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</si>
  <si>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</si>
  <si>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</si>
  <si>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</si>
  <si>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</si>
  <si>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</si>
  <si>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</si>
  <si>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</si>
  <si>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</si>
  <si>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</si>
  <si>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</si>
  <si>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</si>
  <si>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</si>
  <si>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</si>
  <si>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</si>
  <si>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</si>
  <si>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</si>
  <si>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</si>
  <si>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</si>
  <si>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</si>
  <si>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</si>
  <si>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</si>
  <si>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</si>
  <si>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</si>
  <si>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</si>
  <si>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</si>
  <si>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</si>
  <si>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</si>
  <si>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</si>
  <si>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</si>
  <si>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</si>
  <si>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</si>
  <si>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</si>
  <si>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</si>
  <si>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</si>
  <si>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</si>
  <si>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</si>
  <si>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</si>
  <si>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</si>
  <si>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</si>
  <si>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</si>
  <si>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</si>
  <si>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</si>
  <si>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</si>
  <si>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</si>
  <si>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</si>
  <si>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</si>
  <si>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</si>
  <si>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</si>
  <si>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</si>
  <si>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</si>
  <si>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</si>
  <si>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</si>
  <si>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</si>
  <si>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</si>
  <si>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</si>
  <si>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</si>
  <si>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</si>
  <si>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</si>
  <si>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</si>
  <si>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</si>
  <si>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</si>
  <si>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</si>
  <si>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</si>
  <si>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</si>
  <si>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</si>
  <si>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</si>
  <si>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</si>
  <si>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</si>
  <si>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</si>
  <si>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</si>
  <si>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</si>
  <si>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</si>
  <si>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</si>
  <si>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</si>
  <si>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</si>
  <si>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</si>
  <si>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</si>
  <si>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</si>
  <si>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</si>
  <si>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</si>
  <si>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</si>
  <si>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</si>
  <si>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</si>
  <si>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</si>
  <si>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</si>
  <si>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</si>
  <si>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</si>
  <si>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</si>
  <si>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</si>
  <si>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</si>
  <si>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</si>
  <si>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</si>
  <si>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</si>
  <si>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</si>
  <si>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</si>
  <si>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</si>
  <si>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</si>
  <si>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</si>
  <si>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</si>
  <si>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</si>
  <si>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</si>
  <si>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</si>
  <si>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</si>
  <si>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</si>
  <si>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</si>
  <si>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</si>
  <si>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</si>
  <si>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</si>
  <si>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</si>
  <si>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</si>
  <si>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</si>
  <si>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</si>
  <si>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</si>
  <si>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</si>
  <si>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</si>
  <si>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</si>
  <si>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</si>
  <si>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</si>
  <si>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</si>
  <si>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</si>
  <si>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</si>
  <si>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</si>
  <si>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</si>
  <si>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</si>
  <si>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</si>
  <si>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</si>
  <si>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</si>
  <si>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</si>
  <si>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</si>
  <si>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</si>
  <si>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</si>
  <si>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</si>
  <si>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</si>
  <si>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</si>
  <si>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</si>
  <si>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</si>
  <si>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</si>
  <si>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</si>
  <si>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</si>
  <si>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</si>
  <si>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</si>
  <si>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</si>
  <si>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</si>
  <si>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</si>
  <si>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</si>
  <si>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</si>
  <si>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</si>
  <si>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</si>
  <si>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</si>
  <si>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</si>
  <si>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</si>
  <si>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</si>
  <si>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</si>
  <si>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</si>
  <si>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</si>
  <si>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</si>
  <si>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</si>
  <si>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</si>
  <si>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</si>
  <si>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</si>
  <si>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</si>
  <si>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</si>
  <si>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</si>
  <si>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</si>
  <si>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</si>
  <si>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</si>
  <si>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</si>
  <si>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</si>
  <si>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</si>
  <si>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</si>
  <si>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</si>
  <si>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</si>
  <si>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</si>
  <si>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</si>
  <si>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</si>
  <si>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</si>
  <si>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</si>
  <si>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</si>
  <si>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</si>
  <si>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</si>
  <si>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</si>
  <si>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</si>
  <si>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</si>
  <si>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</si>
  <si>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</si>
  <si>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</si>
  <si>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</si>
  <si>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</si>
  <si>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</si>
  <si>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</si>
  <si>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</si>
  <si>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</si>
  <si>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</si>
  <si>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</si>
  <si>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</si>
  <si>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</si>
  <si>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</si>
  <si>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</si>
  <si>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</si>
  <si>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</si>
  <si>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</si>
  <si>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</si>
  <si>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</si>
  <si>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</si>
  <si>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</si>
  <si>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</si>
  <si>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</si>
  <si>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</si>
  <si>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</si>
  <si>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</si>
  <si>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</si>
  <si>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</si>
  <si>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</si>
  <si>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</si>
  <si>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</si>
  <si>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</si>
  <si>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</si>
  <si>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</si>
  <si>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</si>
  <si>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</si>
  <si>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</si>
  <si>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</si>
  <si>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</si>
  <si>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</si>
  <si>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</si>
  <si>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</si>
  <si>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</si>
  <si>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</si>
  <si>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</si>
  <si>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</si>
  <si>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</si>
  <si>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</si>
  <si>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</si>
  <si>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</si>
  <si>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</si>
  <si>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</si>
  <si>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</si>
  <si>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</si>
  <si>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</si>
  <si>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</si>
  <si>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</si>
  <si>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</si>
  <si>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</si>
  <si>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</si>
  <si>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</si>
  <si>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</si>
  <si>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</si>
  <si>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</si>
  <si>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</si>
  <si>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</si>
  <si>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</si>
  <si>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</si>
  <si>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</si>
  <si>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</si>
  <si>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</si>
  <si>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</si>
  <si>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</si>
  <si>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</si>
  <si>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</si>
  <si>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</si>
  <si>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</si>
  <si>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</si>
  <si>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</si>
  <si>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</si>
  <si>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</si>
  <si>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</si>
  <si>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</si>
  <si>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</si>
  <si>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</si>
  <si>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</si>
  <si>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</si>
  <si>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</si>
  <si>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</si>
  <si>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</si>
  <si>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</si>
  <si>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</si>
  <si>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</si>
  <si>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</si>
  <si>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</si>
  <si>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</si>
  <si>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</si>
  <si>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</si>
  <si>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</si>
  <si>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</si>
  <si>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</si>
  <si>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</si>
  <si>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</si>
  <si>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</si>
  <si>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</si>
  <si>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</si>
  <si>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</si>
  <si>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</si>
  <si>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</si>
  <si>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</si>
  <si>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</si>
  <si>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</si>
  <si>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</si>
  <si>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</si>
  <si>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</si>
  <si>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</si>
  <si>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</si>
  <si>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</si>
  <si>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</si>
  <si>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</si>
  <si>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</si>
  <si>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</si>
  <si>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</si>
  <si>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</si>
  <si>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</si>
  <si>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</si>
  <si>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</si>
  <si>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</si>
  <si>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</si>
  <si>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</si>
  <si>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</si>
  <si>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</si>
  <si>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</si>
  <si>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</si>
  <si>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</si>
  <si>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</si>
  <si>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</si>
  <si>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</si>
  <si>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</si>
  <si>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</si>
  <si>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</si>
  <si>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</si>
  <si>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</si>
  <si>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</si>
  <si>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</si>
  <si>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</si>
  <si>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</si>
  <si>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</si>
  <si>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</si>
  <si>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</si>
  <si>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</si>
  <si>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</si>
  <si>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</si>
  <si>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</si>
  <si>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</si>
  <si>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</si>
  <si>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</si>
  <si>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</si>
  <si>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</si>
  <si>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</si>
  <si>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</si>
  <si>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</si>
  <si>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</si>
  <si>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</si>
  <si>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</si>
  <si>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</si>
  <si>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</si>
  <si>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</si>
  <si>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</si>
  <si>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</si>
  <si>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</si>
  <si>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</si>
  <si>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</si>
  <si>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</si>
  <si>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</si>
  <si>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</si>
  <si>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</si>
  <si>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</si>
  <si>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</si>
  <si>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</si>
  <si>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</si>
  <si>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</si>
  <si>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</si>
  <si>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</si>
  <si>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</si>
  <si>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</si>
  <si>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</si>
  <si>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</si>
  <si>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</si>
  <si>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</si>
  <si>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</si>
  <si>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</si>
  <si>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</si>
  <si>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</si>
  <si>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</si>
  <si>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</si>
  <si>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</si>
  <si>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</si>
  <si>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</si>
  <si>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</si>
  <si>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</si>
  <si>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</si>
  <si>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</si>
  <si>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</si>
  <si>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</si>
  <si>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</si>
  <si>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</si>
  <si>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</si>
  <si>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</si>
  <si>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</si>
  <si>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</si>
  <si>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</si>
  <si>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</si>
  <si>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</si>
  <si>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</si>
  <si>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</si>
  <si>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</si>
  <si>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</si>
  <si>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</si>
  <si>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</si>
  <si>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</si>
  <si>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</si>
  <si>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</si>
  <si>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</si>
  <si>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</si>
  <si>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</si>
  <si>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</si>
  <si>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</si>
  <si>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</si>
  <si>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</si>
  <si>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</si>
  <si>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</si>
  <si>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</si>
  <si>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</si>
  <si>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</si>
  <si>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</si>
  <si>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</si>
  <si>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</si>
  <si>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</si>
  <si>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</si>
  <si>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</si>
  <si>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</si>
  <si>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</si>
  <si>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</si>
  <si>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</si>
  <si>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</si>
  <si>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</si>
  <si>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</si>
  <si>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</si>
  <si>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</si>
  <si>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</si>
  <si>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</si>
  <si>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</si>
  <si>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</si>
  <si>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</si>
  <si>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</si>
  <si>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</si>
  <si>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</si>
  <si>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</si>
  <si>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</si>
  <si>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</si>
  <si>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</si>
  <si>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</si>
  <si>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</si>
  <si>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</si>
  <si>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</si>
  <si>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</si>
  <si>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</si>
  <si>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</si>
  <si>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</si>
  <si>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</si>
  <si>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</si>
  <si>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</si>
  <si>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</si>
  <si>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</si>
  <si>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</si>
  <si>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</si>
  <si>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</si>
  <si>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</si>
  <si>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</si>
  <si>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</si>
  <si>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</si>
  <si>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</si>
  <si>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</si>
  <si>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</si>
  <si>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</si>
  <si>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</si>
  <si>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</si>
  <si>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</si>
  <si>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</si>
  <si>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</si>
  <si>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</si>
  <si>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</si>
  <si>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</si>
  <si>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</si>
  <si>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</si>
  <si>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</si>
  <si>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</si>
  <si>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</si>
  <si>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</si>
  <si>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</si>
  <si>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</si>
  <si>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</si>
  <si>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</si>
  <si>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</si>
  <si>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</si>
  <si>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</si>
  <si>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</si>
  <si>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</si>
  <si>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</si>
  <si>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</si>
  <si>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</si>
  <si>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</si>
  <si>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</si>
  <si>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</si>
  <si>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</si>
  <si>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</si>
  <si>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</si>
  <si>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</si>
  <si>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</si>
  <si>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</si>
  <si>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</si>
  <si>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</si>
  <si>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</si>
  <si>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</si>
  <si>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</si>
  <si>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</si>
  <si>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</si>
  <si>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</si>
  <si>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</si>
  <si>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</si>
  <si>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</si>
  <si>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</si>
  <si>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</si>
  <si>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</si>
  <si>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</si>
  <si>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</si>
  <si>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</si>
  <si>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</si>
  <si>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</si>
  <si>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</si>
  <si>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</si>
  <si>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</si>
  <si>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</si>
  <si>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</si>
  <si>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</si>
  <si>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</si>
  <si>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</si>
  <si>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</si>
  <si>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</si>
  <si>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</si>
  <si>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</si>
  <si>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</si>
  <si>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</si>
  <si>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</si>
  <si>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</si>
  <si>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</si>
  <si>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</si>
  <si>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</si>
  <si>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</si>
  <si>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</si>
  <si>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</si>
  <si>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</si>
  <si>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</si>
  <si>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</si>
  <si>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</si>
  <si>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</si>
  <si>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</si>
  <si>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</si>
  <si>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</si>
  <si>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</si>
  <si>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</si>
  <si>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</si>
  <si>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</si>
  <si>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</si>
  <si>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</si>
  <si>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</si>
  <si>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</si>
  <si>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</si>
  <si>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</si>
  <si>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</si>
  <si>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</si>
  <si>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</si>
  <si>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</si>
  <si>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</si>
  <si>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</si>
  <si>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</si>
  <si>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</si>
  <si>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</si>
  <si>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</si>
  <si>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</si>
  <si>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</si>
  <si>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</si>
  <si>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</si>
  <si>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</si>
  <si>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</si>
  <si>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</si>
  <si>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</si>
  <si>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</si>
  <si>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</si>
  <si>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</si>
  <si>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</si>
  <si>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</si>
  <si>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</si>
  <si>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</si>
  <si>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</si>
  <si>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</si>
  <si>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</si>
  <si>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</si>
  <si>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</si>
  <si>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</si>
  <si>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</si>
  <si>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</si>
  <si>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</si>
  <si>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</si>
  <si>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</si>
  <si>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</si>
  <si>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</si>
  <si>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</si>
  <si>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</si>
  <si>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</si>
  <si>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</si>
  <si>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</si>
  <si>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</si>
  <si>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</si>
  <si>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</si>
  <si>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</si>
  <si>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</si>
  <si>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</si>
  <si>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</si>
  <si>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</si>
  <si>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</si>
  <si>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</si>
  <si>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</si>
  <si>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</si>
  <si>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</si>
  <si>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</si>
  <si>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</si>
  <si>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</si>
  <si>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</si>
  <si>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</si>
  <si>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</si>
  <si>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</si>
  <si>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</si>
  <si>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</si>
  <si>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</si>
  <si>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</si>
  <si>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</si>
  <si>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</si>
  <si>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</si>
  <si>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</si>
  <si>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</si>
  <si>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</si>
  <si>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</si>
  <si>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</si>
  <si>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</si>
  <si>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</si>
  <si>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</si>
  <si>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</si>
  <si>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</si>
  <si>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</si>
  <si>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</si>
  <si>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</si>
  <si>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</si>
  <si>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</si>
  <si>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</si>
  <si>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</si>
  <si>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</si>
  <si>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</si>
  <si>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</si>
  <si>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</si>
  <si>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</si>
  <si>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</si>
  <si>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</si>
  <si>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</si>
  <si>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</si>
  <si>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</si>
  <si>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</si>
  <si>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</si>
  <si>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</si>
  <si>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</si>
  <si>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</si>
  <si>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</si>
  <si>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</si>
  <si>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</si>
  <si>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</si>
  <si>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</si>
  <si>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</si>
  <si>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</si>
  <si>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</si>
  <si>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</si>
  <si>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</si>
  <si>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</si>
  <si>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</si>
  <si>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</si>
  <si>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</si>
  <si>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</si>
  <si>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</si>
  <si>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</si>
  <si>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</si>
  <si>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</si>
  <si>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</si>
  <si>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</si>
  <si>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</si>
  <si>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</si>
  <si>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</si>
  <si>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</si>
  <si>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</si>
  <si>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</si>
  <si>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</si>
  <si>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</si>
  <si>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</si>
  <si>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</si>
  <si>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</si>
  <si>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</si>
  <si>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</si>
  <si>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</si>
  <si>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</si>
  <si>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</si>
  <si>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</si>
  <si>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</si>
  <si>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</si>
  <si>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</si>
  <si>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</si>
  <si>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</si>
  <si>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</si>
  <si>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</si>
  <si>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</si>
  <si>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</si>
  <si>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</si>
  <si>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</si>
  <si>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</si>
  <si>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</si>
  <si>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</si>
  <si>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</si>
  <si>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</si>
  <si>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</si>
  <si>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</si>
  <si>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</si>
  <si>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</si>
  <si>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</si>
  <si>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</si>
  <si>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</si>
  <si>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</si>
  <si>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</si>
  <si>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</si>
  <si>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</si>
  <si>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</si>
  <si>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</si>
  <si>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</si>
  <si>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</si>
  <si>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</si>
  <si>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</si>
  <si>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</si>
  <si>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</si>
  <si>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</si>
  <si>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</si>
  <si>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</si>
  <si>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</si>
  <si>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</si>
  <si>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</si>
  <si>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</si>
  <si>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</si>
  <si>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</si>
  <si>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</si>
  <si>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</si>
  <si>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</si>
  <si>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</si>
  <si>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</si>
  <si>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</si>
  <si>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</si>
  <si>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</si>
  <si>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</si>
  <si>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</si>
  <si>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</si>
  <si>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</si>
  <si>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</si>
  <si>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</si>
  <si>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</si>
  <si>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</si>
  <si>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</si>
  <si>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</si>
  <si>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</si>
  <si>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</si>
  <si>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</si>
  <si>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</si>
  <si>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</si>
  <si>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</si>
  <si>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</si>
  <si>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</si>
  <si>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</si>
  <si>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</si>
  <si>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</si>
  <si>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</si>
  <si>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</si>
  <si>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</si>
  <si>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</si>
  <si>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</si>
  <si>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</si>
  <si>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</si>
  <si>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</si>
  <si>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</si>
  <si>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</si>
  <si>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</si>
  <si>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</si>
  <si>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</si>
  <si>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</si>
  <si>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</si>
  <si>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</si>
  <si>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</si>
  <si>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</si>
  <si>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</si>
  <si>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</si>
  <si>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</si>
  <si>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</si>
  <si>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</si>
  <si>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</si>
  <si>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</si>
  <si>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</si>
  <si>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</si>
  <si>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</si>
  <si>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</si>
  <si>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</si>
  <si>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</si>
  <si>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</si>
  <si>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</si>
  <si>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</si>
  <si>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</si>
  <si>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</si>
  <si>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</si>
  <si>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</si>
  <si>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</si>
  <si>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</si>
  <si>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</si>
  <si>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</si>
  <si>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</si>
  <si>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</si>
  <si>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</si>
  <si>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</si>
  <si>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</si>
  <si>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</si>
  <si>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</si>
  <si>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</si>
  <si>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</si>
  <si>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</si>
  <si>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</si>
  <si>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</si>
  <si>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</si>
  <si>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</si>
  <si>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</si>
  <si>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</si>
  <si>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</si>
  <si>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</si>
  <si>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</si>
  <si>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</si>
  <si>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</si>
  <si>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</si>
  <si>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</si>
  <si>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</si>
  <si>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</si>
  <si>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</si>
  <si>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</si>
  <si>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</si>
  <si>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</si>
  <si>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</si>
  <si>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</si>
  <si>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</si>
  <si>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</si>
  <si>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</si>
  <si>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</si>
  <si>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</si>
  <si>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</si>
  <si>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</si>
  <si>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</si>
  <si>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</si>
  <si>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</si>
  <si>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</si>
  <si>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</si>
  <si>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</si>
  <si>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</si>
  <si>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</si>
  <si>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</si>
  <si>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</si>
  <si>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</si>
  <si>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</si>
  <si>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</si>
  <si>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</si>
  <si>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</si>
  <si>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</si>
  <si>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</si>
  <si>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</si>
  <si>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</si>
  <si>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</si>
  <si>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</si>
  <si>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</si>
  <si>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</si>
  <si>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</si>
  <si>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</si>
  <si>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</si>
  <si>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</si>
  <si>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</si>
  <si>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</si>
  <si>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</si>
  <si>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</si>
  <si>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</si>
  <si>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</si>
  <si>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</si>
  <si>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</si>
  <si>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</si>
  <si>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</si>
  <si>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</si>
  <si>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</si>
  <si>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</si>
  <si>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</si>
  <si>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</si>
  <si>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</si>
  <si>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</si>
  <si>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</si>
  <si>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</si>
  <si>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</si>
  <si>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</si>
  <si>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</si>
  <si>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</si>
  <si>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</si>
  <si>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</si>
  <si>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</si>
  <si>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</si>
  <si>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</si>
  <si>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</si>
  <si>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</si>
  <si>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</si>
  <si>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</si>
  <si>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</si>
  <si>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</si>
  <si>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</si>
  <si>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</si>
  <si>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</si>
  <si>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</si>
  <si>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</si>
  <si>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</si>
  <si>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</si>
  <si>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</si>
  <si>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</si>
  <si>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</si>
  <si>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</si>
  <si>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</si>
  <si>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</si>
  <si>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</si>
  <si>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</si>
  <si>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</si>
  <si>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</si>
  <si>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</si>
  <si>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</si>
  <si>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</si>
  <si>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</si>
  <si>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</si>
  <si>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</si>
  <si>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</si>
  <si>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</si>
  <si>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</si>
  <si>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</si>
  <si>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</si>
  <si>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</si>
  <si>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</si>
  <si>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</si>
  <si>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</si>
  <si>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</si>
  <si>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</si>
  <si>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</si>
  <si>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</si>
  <si>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</si>
  <si>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</si>
  <si>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</si>
  <si>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</si>
  <si>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</si>
  <si>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</si>
  <si>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</si>
  <si>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</si>
  <si>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</si>
  <si>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</si>
  <si>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</si>
  <si>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</si>
  <si>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</si>
  <si>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</si>
  <si>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</si>
  <si>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</si>
  <si>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</si>
  <si>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</si>
  <si>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</si>
  <si>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</si>
  <si>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</si>
  <si>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</si>
  <si>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</si>
  <si>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</si>
  <si>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</si>
  <si>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</si>
  <si>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</si>
  <si>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</si>
  <si>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</si>
  <si>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</si>
  <si>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</si>
  <si>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</si>
  <si>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</si>
  <si>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</si>
  <si>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</si>
  <si>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</si>
  <si>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</si>
  <si>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</si>
  <si>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</si>
  <si>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</si>
  <si>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</si>
  <si>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</si>
  <si>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</si>
  <si>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</si>
  <si>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</si>
  <si>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</si>
  <si>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</si>
  <si>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</si>
  <si>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</si>
  <si>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</si>
  <si>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</si>
  <si>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</si>
  <si>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</si>
  <si>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</si>
  <si>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</si>
  <si>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</si>
  <si>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</si>
  <si>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</si>
  <si>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</si>
  <si>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</si>
  <si>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</si>
  <si>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</si>
  <si>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</si>
  <si>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</si>
  <si>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</si>
  <si>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</si>
  <si>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</si>
  <si>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</si>
  <si>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</si>
  <si>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</si>
  <si>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</si>
  <si>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</si>
  <si>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</si>
  <si>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</si>
  <si>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</si>
  <si>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</si>
  <si>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</si>
  <si>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</si>
  <si>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</si>
  <si>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</si>
  <si>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</si>
  <si>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</si>
  <si>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</si>
  <si>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</si>
  <si>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</si>
  <si>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</si>
  <si>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</si>
  <si>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</si>
  <si>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</si>
  <si>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</si>
  <si>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</si>
  <si>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</si>
  <si>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</si>
  <si>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</si>
  <si>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</si>
  <si>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</si>
  <si>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</si>
  <si>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</si>
  <si>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</si>
  <si>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</si>
  <si>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</si>
  <si>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</si>
  <si>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</si>
  <si>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</si>
  <si>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</si>
  <si>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</si>
  <si>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</si>
  <si>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</si>
  <si>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</si>
  <si>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</si>
  <si>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</si>
  <si>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</si>
  <si>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</si>
  <si>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</si>
  <si>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</si>
  <si>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</si>
  <si>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</si>
  <si>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</si>
  <si>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</si>
  <si>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</si>
  <si>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</si>
  <si>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</si>
  <si>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</si>
  <si>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</si>
  <si>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</si>
  <si>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</si>
  <si>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</si>
  <si>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</si>
  <si>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</si>
  <si>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</si>
  <si>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</si>
  <si>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</si>
  <si>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</si>
  <si>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</si>
  <si>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</si>
  <si>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</si>
  <si>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</si>
  <si>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</si>
  <si>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</si>
  <si>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</si>
  <si>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</si>
  <si>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</si>
  <si>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</si>
  <si>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</si>
  <si>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</si>
  <si>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</si>
  <si>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</si>
  <si>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</si>
  <si>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</si>
  <si>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</si>
  <si>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</si>
  <si>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</si>
  <si>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</si>
  <si>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</si>
  <si>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</si>
  <si>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</si>
  <si>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</si>
  <si>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</si>
  <si>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</si>
  <si>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</si>
  <si>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</si>
  <si>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</si>
  <si>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</si>
  <si>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</si>
  <si>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</si>
  <si>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</si>
  <si>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</si>
  <si>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</si>
  <si>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</si>
  <si>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</si>
  <si>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</si>
  <si>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</si>
  <si>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</si>
  <si>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</si>
  <si>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</si>
  <si>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</si>
  <si>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</si>
  <si>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</si>
  <si>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</si>
  <si>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</si>
  <si>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</si>
  <si>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</si>
  <si>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</si>
  <si>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</si>
  <si>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</si>
  <si>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</si>
  <si>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</si>
  <si>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</si>
  <si>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</si>
  <si>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</si>
  <si>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</si>
  <si>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</si>
  <si>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</si>
  <si>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</si>
  <si>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</si>
  <si>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</si>
  <si>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</si>
  <si>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</si>
  <si>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</si>
  <si>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</si>
  <si>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</si>
  <si>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</si>
  <si>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</si>
  <si>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</si>
  <si>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</si>
  <si>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</si>
  <si>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</si>
  <si>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</si>
  <si>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</si>
  <si>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</si>
  <si>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</si>
  <si>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</si>
  <si>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</si>
  <si>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</si>
  <si>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</si>
  <si>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</si>
  <si>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</si>
  <si>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</si>
  <si>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</si>
  <si>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</si>
  <si>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</si>
  <si>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</si>
  <si>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</si>
  <si>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</si>
  <si>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</si>
  <si>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</si>
  <si>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</si>
  <si>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</si>
  <si>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</si>
  <si>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</si>
  <si>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</si>
  <si>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</si>
  <si>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</si>
  <si>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</si>
  <si>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</si>
  <si>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</si>
  <si>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</si>
  <si>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</si>
  <si>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</si>
  <si>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</si>
  <si>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</si>
  <si>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</si>
  <si>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</si>
  <si>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</si>
  <si>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</si>
  <si>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</si>
  <si>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</si>
  <si>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</si>
  <si>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</si>
  <si>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</si>
  <si>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</si>
  <si>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</si>
  <si>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</si>
  <si>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</si>
  <si>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</si>
  <si>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</si>
  <si>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</si>
  <si>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</si>
  <si>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</si>
  <si>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</si>
  <si>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</si>
  <si>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</si>
  <si>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</si>
  <si>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</si>
  <si>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</si>
  <si>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</si>
  <si>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</si>
  <si>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</si>
  <si>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</si>
  <si>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</si>
  <si>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</si>
  <si>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</si>
  <si>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</si>
  <si>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</si>
  <si>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</si>
  <si>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</si>
  <si>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</si>
  <si>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</si>
  <si>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</si>
  <si>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</si>
  <si>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</si>
  <si>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</si>
  <si>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</si>
  <si>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</si>
  <si>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</si>
  <si>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</si>
  <si>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</si>
  <si>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</si>
  <si>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</si>
  <si>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</si>
  <si>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</si>
  <si>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</si>
  <si>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</si>
  <si>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</si>
  <si>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</si>
  <si>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</si>
  <si>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</si>
  <si>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</si>
  <si>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</si>
  <si>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</si>
  <si>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</si>
  <si>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</si>
  <si>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</si>
  <si>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</si>
  <si>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</si>
  <si>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</si>
  <si>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</si>
  <si>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</si>
  <si>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</si>
  <si>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</si>
  <si>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</si>
  <si>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</si>
  <si>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</si>
  <si>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</si>
  <si>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</si>
  <si>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</si>
  <si>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</si>
  <si>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</si>
  <si>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</si>
  <si>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</si>
  <si>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</si>
  <si>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</si>
  <si>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</si>
  <si>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</si>
  <si>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</si>
  <si>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</si>
  <si>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</si>
  <si>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</si>
  <si>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</si>
  <si>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</si>
  <si>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</si>
  <si>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</si>
  <si>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</si>
  <si>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</si>
  <si>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</si>
  <si>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</si>
  <si>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</si>
  <si>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</si>
  <si>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</si>
  <si>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</si>
  <si>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</si>
  <si>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</si>
  <si>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</si>
  <si>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</si>
  <si>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</si>
  <si>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</si>
  <si>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</si>
  <si>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</si>
  <si>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</si>
  <si>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</si>
  <si>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</si>
  <si>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</si>
  <si>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</si>
  <si>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</si>
  <si>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</si>
  <si>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</si>
  <si>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</si>
  <si>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</si>
  <si>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</si>
  <si>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</si>
  <si>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</si>
  <si>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</si>
  <si>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</si>
  <si>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</si>
  <si>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</si>
  <si>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</si>
  <si>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</si>
  <si>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</si>
  <si>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</si>
  <si>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</si>
  <si>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</si>
  <si>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</si>
  <si>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</si>
  <si>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</si>
  <si>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</si>
  <si>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</si>
  <si>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</si>
  <si>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</si>
  <si>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</si>
  <si>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</si>
  <si>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</si>
  <si>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</si>
  <si>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</si>
  <si>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</si>
  <si>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</si>
  <si>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</si>
  <si>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</si>
  <si>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</si>
  <si>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</si>
  <si>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</si>
  <si>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</si>
  <si>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</si>
  <si>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</si>
  <si>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</si>
  <si>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</si>
  <si>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</si>
  <si>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</si>
  <si>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</si>
  <si>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</si>
  <si>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</si>
  <si>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</si>
  <si>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</si>
  <si>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</si>
  <si>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</si>
  <si>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</si>
  <si>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</si>
  <si>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</si>
  <si>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</si>
  <si>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</si>
  <si>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</si>
  <si>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</si>
  <si>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</si>
  <si>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</si>
  <si>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</si>
  <si>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</si>
  <si>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</si>
  <si>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</si>
  <si>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</si>
  <si>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</si>
  <si>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</si>
  <si>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</si>
  <si>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</si>
  <si>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</si>
  <si>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</si>
  <si>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</si>
  <si>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</si>
  <si>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</si>
  <si>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</si>
  <si>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</si>
  <si>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</si>
  <si>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</si>
  <si>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</si>
  <si>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</si>
  <si>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</si>
  <si>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</si>
  <si>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</si>
  <si>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</si>
  <si>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</si>
  <si>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</si>
  <si>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</si>
  <si>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</si>
  <si>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</si>
  <si>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</si>
  <si>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</si>
  <si>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</si>
  <si>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</si>
  <si>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</si>
  <si>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</si>
  <si>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</si>
  <si>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</si>
  <si>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</si>
  <si>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</si>
  <si>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</si>
  <si>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</si>
  <si>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</si>
  <si>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</si>
  <si>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</si>
  <si>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</si>
  <si>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</si>
  <si>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</si>
  <si>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</si>
  <si>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</si>
  <si>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</si>
  <si>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</si>
  <si>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</si>
  <si>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</si>
  <si>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</si>
  <si>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</si>
  <si>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</si>
  <si>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</si>
  <si>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</si>
  <si>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</si>
  <si>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</si>
  <si>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</si>
  <si>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</si>
  <si>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</si>
  <si>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</si>
  <si>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</si>
  <si>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</si>
  <si>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</si>
  <si>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</si>
  <si>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</si>
  <si>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</si>
  <si>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</si>
  <si>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</si>
  <si>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</si>
  <si>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</si>
  <si>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</si>
  <si>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</si>
  <si>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</si>
  <si>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</si>
  <si>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</si>
  <si>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</si>
  <si>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</si>
  <si>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</si>
  <si>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</si>
  <si>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</si>
  <si>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</si>
  <si>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</si>
  <si>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</si>
  <si>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</si>
  <si>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</si>
  <si>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</si>
  <si>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</si>
  <si>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</si>
  <si>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</si>
  <si>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</si>
  <si>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</si>
  <si>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</si>
  <si>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</si>
  <si>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</si>
  <si>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</si>
  <si>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</si>
  <si>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</si>
  <si>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</si>
  <si>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</si>
  <si>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</si>
  <si>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</si>
  <si>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</si>
  <si>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</si>
  <si>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</si>
  <si>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</si>
  <si>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</si>
  <si>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</si>
  <si>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</si>
  <si>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</si>
  <si>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</si>
  <si>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</si>
  <si>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</si>
  <si>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</si>
  <si>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</si>
  <si>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</si>
  <si>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</si>
  <si>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</si>
  <si>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</si>
  <si>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</si>
  <si>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</si>
  <si>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</si>
  <si>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</si>
  <si>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</si>
  <si>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</si>
  <si>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</si>
  <si>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</si>
  <si>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</si>
  <si>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</si>
  <si>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</si>
  <si>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</si>
  <si>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</si>
  <si>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</si>
  <si>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</si>
  <si>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</si>
  <si>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</si>
  <si>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</si>
  <si>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</si>
  <si>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</si>
  <si>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</si>
  <si>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</si>
  <si>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</si>
  <si>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</si>
  <si>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</si>
  <si>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</si>
  <si>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</si>
  <si>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</si>
  <si>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</si>
  <si>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</si>
  <si>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</si>
  <si>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</si>
  <si>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</si>
  <si>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</si>
  <si>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</si>
  <si>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</si>
  <si>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</si>
  <si>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</si>
  <si>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</si>
  <si>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</si>
  <si>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</si>
  <si>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</si>
  <si>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</si>
  <si>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</si>
  <si>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</si>
  <si>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</si>
  <si>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</si>
  <si>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</si>
  <si>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</si>
  <si>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</si>
  <si>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</si>
  <si>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</si>
  <si>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</si>
  <si>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</si>
  <si>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</si>
  <si>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</si>
  <si>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</si>
  <si>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</si>
  <si>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</si>
  <si>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</si>
  <si>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</si>
  <si>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</si>
  <si>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</si>
  <si>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</si>
  <si>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</si>
  <si>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</si>
  <si>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</si>
  <si>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</si>
  <si>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</si>
  <si>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</si>
  <si>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</si>
  <si>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</si>
  <si>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</si>
  <si>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</si>
  <si>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</si>
  <si>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</si>
  <si>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</si>
  <si>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</si>
  <si>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</si>
  <si>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</si>
  <si>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</si>
  <si>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</si>
  <si>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</si>
  <si>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</si>
  <si>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</si>
  <si>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</si>
  <si>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</si>
  <si>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</si>
  <si>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</si>
  <si>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</si>
  <si>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</si>
  <si>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</si>
  <si>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</si>
  <si>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</si>
  <si>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</si>
  <si>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</si>
  <si>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</si>
  <si>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</si>
  <si>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</si>
  <si>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</si>
  <si>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</si>
  <si>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</si>
  <si>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</si>
  <si>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</si>
  <si>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</si>
  <si>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</si>
  <si>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</si>
  <si>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</si>
  <si>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</si>
  <si>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</si>
  <si>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</si>
  <si>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</si>
  <si>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</si>
  <si>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</si>
  <si>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</si>
  <si>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</si>
  <si>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</si>
  <si>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</si>
  <si>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</si>
  <si>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</si>
  <si>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</si>
  <si>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</si>
  <si>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</si>
  <si>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</si>
  <si>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</si>
  <si>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</si>
  <si>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</si>
  <si>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</si>
  <si>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</si>
  <si>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</si>
  <si>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</si>
  <si>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</si>
  <si>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</si>
  <si>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</si>
  <si>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</si>
  <si>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</si>
  <si>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</si>
  <si>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</si>
  <si>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</si>
  <si>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</si>
  <si>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</si>
  <si>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</si>
  <si>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</si>
  <si>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</si>
  <si>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</si>
  <si>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</si>
  <si>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</si>
  <si>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</si>
  <si>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</si>
  <si>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</si>
  <si>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</si>
  <si>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</si>
  <si>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</si>
  <si>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</si>
  <si>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</si>
  <si>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</si>
  <si>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</si>
  <si>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</si>
  <si>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</si>
  <si>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</si>
  <si>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</si>
  <si>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</si>
  <si>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</si>
  <si>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</si>
  <si>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</si>
  <si>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</si>
  <si>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</si>
  <si>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</si>
  <si>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</si>
  <si>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</si>
  <si>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</si>
  <si>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</si>
  <si>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</si>
  <si>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</si>
  <si>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</si>
  <si>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</si>
  <si>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</si>
  <si>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</si>
  <si>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</si>
  <si>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</si>
  <si>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</si>
  <si>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</si>
  <si>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</si>
  <si>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</si>
  <si>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</si>
  <si>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</si>
  <si>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</si>
  <si>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</si>
  <si>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</si>
  <si>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</si>
  <si>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</si>
  <si>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</si>
  <si>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</si>
  <si>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</si>
  <si>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</si>
  <si>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</si>
  <si>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</si>
  <si>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</si>
  <si>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</si>
  <si>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</si>
  <si>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</si>
  <si>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</si>
  <si>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</si>
  <si>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</si>
  <si>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</si>
  <si>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</si>
  <si>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</si>
  <si>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</si>
  <si>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</si>
  <si>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</si>
  <si>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</si>
  <si>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</si>
  <si>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</si>
  <si>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</si>
  <si>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</si>
  <si>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</si>
  <si>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</si>
  <si>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</si>
  <si>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</si>
  <si>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</si>
  <si>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</si>
  <si>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</si>
  <si>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</si>
  <si>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</si>
  <si>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</si>
  <si>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</si>
  <si>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</si>
  <si>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</si>
  <si>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</si>
  <si>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</si>
  <si>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</si>
  <si>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</si>
  <si>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</si>
  <si>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</si>
  <si>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</si>
  <si>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</si>
  <si>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</si>
  <si>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</si>
  <si>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</si>
  <si>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</si>
  <si>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</si>
  <si>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</si>
  <si>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</si>
  <si>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</si>
  <si>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</si>
  <si>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</si>
  <si>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</si>
  <si>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</si>
  <si>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</si>
  <si>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</si>
  <si>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</si>
  <si>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</si>
  <si>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</si>
  <si>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</si>
  <si>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</si>
  <si>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</si>
  <si>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</si>
  <si>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</si>
  <si>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</si>
  <si>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</si>
  <si>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</si>
  <si>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</si>
  <si>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</si>
  <si>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</si>
  <si>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</si>
  <si>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</si>
  <si>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</si>
  <si>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</si>
  <si>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</si>
  <si>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</si>
  <si>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</si>
  <si>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</si>
  <si>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</si>
  <si>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</si>
  <si>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</si>
  <si>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</si>
  <si>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</si>
  <si>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</si>
  <si>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</si>
  <si>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</si>
  <si>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</si>
  <si>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</si>
  <si>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</si>
  <si>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</si>
  <si>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</si>
  <si>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</si>
  <si>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</si>
  <si>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</si>
  <si>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</si>
  <si>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</si>
  <si>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</si>
  <si>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</si>
  <si>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</si>
  <si>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</si>
  <si>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</si>
  <si>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</si>
  <si>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</si>
  <si>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</si>
  <si>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</si>
  <si>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</si>
  <si>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</si>
  <si>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</si>
  <si>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</si>
  <si>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</si>
  <si>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</si>
  <si>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</si>
  <si>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</si>
  <si>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</si>
  <si>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</si>
  <si>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</si>
  <si>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</si>
  <si>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</si>
  <si>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</si>
  <si>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</si>
  <si>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</si>
  <si>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</si>
  <si>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</si>
  <si>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</si>
  <si>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</si>
  <si>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</si>
  <si>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</si>
  <si>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</si>
  <si>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</si>
  <si>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</si>
  <si>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</si>
  <si>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</si>
  <si>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</si>
  <si>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</si>
  <si>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</si>
  <si>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</si>
  <si>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</si>
  <si>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</si>
  <si>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</si>
  <si>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</si>
  <si>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</si>
  <si>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</si>
  <si>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</si>
  <si>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</si>
  <si>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</si>
  <si>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</si>
  <si>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</si>
  <si>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</si>
  <si>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</si>
  <si>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</si>
  <si>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</si>
  <si>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</si>
  <si>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</si>
  <si>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</si>
  <si>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</si>
  <si>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</si>
  <si>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</si>
  <si>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</si>
  <si>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</si>
  <si>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</si>
  <si>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</si>
  <si>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</si>
  <si>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</si>
  <si>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</si>
  <si>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</si>
  <si>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</si>
  <si>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</si>
  <si>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</si>
  <si>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</si>
  <si>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</si>
  <si>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</si>
  <si>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</si>
  <si>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</si>
  <si>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</si>
  <si>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</si>
  <si>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</si>
  <si>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</si>
  <si>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</si>
  <si>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</si>
  <si>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</si>
  <si>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</si>
  <si>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</si>
  <si>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</si>
  <si>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</si>
  <si>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</si>
  <si>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</si>
  <si>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</si>
  <si>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</si>
  <si>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</si>
  <si>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</si>
  <si>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</si>
  <si>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</si>
  <si>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</si>
  <si>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</si>
  <si>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</si>
  <si>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</si>
  <si>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</si>
  <si>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</si>
  <si>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</si>
  <si>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</si>
  <si>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</si>
  <si>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</si>
  <si>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</si>
  <si>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</si>
  <si>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</si>
  <si>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</si>
  <si>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</si>
  <si>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</si>
  <si>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</si>
  <si>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</si>
  <si>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</si>
  <si>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</si>
  <si>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</si>
  <si>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</si>
  <si>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</si>
  <si>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</si>
  <si>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</si>
  <si>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</si>
  <si>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</si>
  <si>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</si>
  <si>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</si>
  <si>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</si>
  <si>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</si>
  <si>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</si>
  <si>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</si>
  <si>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</si>
  <si>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</si>
  <si>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</si>
  <si>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</si>
  <si>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</si>
  <si>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</si>
  <si>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</si>
  <si>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</si>
  <si>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</si>
  <si>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</si>
  <si>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</si>
  <si>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</si>
  <si>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</si>
  <si>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</si>
  <si>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</si>
  <si>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</si>
  <si>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</si>
  <si>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</si>
  <si>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</si>
  <si>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</si>
  <si>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</si>
  <si>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</si>
  <si>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</si>
  <si>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</si>
  <si>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</si>
  <si>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</si>
  <si>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</si>
  <si>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</si>
  <si>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</si>
  <si>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</si>
  <si>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</si>
  <si>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</si>
  <si>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</si>
  <si>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</si>
  <si>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</si>
  <si>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</si>
  <si>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</si>
  <si>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</si>
  <si>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</si>
  <si>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</si>
  <si>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</si>
  <si>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</si>
  <si>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</si>
  <si>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</si>
  <si>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</si>
  <si>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</si>
  <si>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</si>
  <si>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</si>
  <si>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</si>
  <si>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</si>
  <si>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</si>
  <si>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</si>
  <si>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</si>
  <si>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</si>
  <si>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</si>
  <si>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</si>
  <si>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</si>
  <si>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</si>
  <si>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</si>
  <si>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</si>
  <si>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</si>
  <si>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</si>
  <si>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</si>
  <si>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</si>
  <si>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</si>
  <si>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</si>
  <si>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</si>
  <si>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</si>
  <si>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</si>
  <si>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</si>
  <si>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</si>
  <si>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</si>
  <si>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</si>
  <si>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</si>
  <si>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</si>
  <si>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</si>
  <si>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</si>
  <si>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</si>
  <si>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</si>
  <si>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</si>
  <si>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</si>
  <si>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</si>
  <si>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</si>
  <si>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</si>
  <si>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</si>
  <si>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</si>
  <si>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</si>
  <si>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</si>
  <si>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</si>
  <si>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</si>
  <si>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</si>
  <si>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</si>
  <si>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</si>
  <si>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</si>
  <si>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</si>
  <si>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</si>
  <si>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</si>
  <si>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</si>
  <si>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</si>
  <si>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</si>
  <si>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</si>
  <si>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</si>
  <si>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</si>
  <si>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</si>
  <si>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</si>
  <si>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</si>
  <si>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</si>
  <si>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</si>
  <si>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</si>
  <si>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</si>
  <si>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</si>
  <si>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</si>
  <si>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</si>
  <si>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</si>
  <si>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</si>
  <si>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</si>
  <si>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</si>
  <si>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</si>
  <si>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</si>
  <si>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</si>
  <si>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</si>
  <si>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</si>
  <si>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</si>
  <si>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</si>
  <si>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</si>
  <si>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</si>
  <si>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</si>
  <si>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</si>
  <si>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</si>
  <si>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</si>
  <si>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</si>
  <si>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</si>
  <si>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</si>
  <si>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</si>
  <si>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</si>
  <si>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</si>
  <si>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</si>
  <si>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</si>
  <si>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</si>
  <si>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</si>
  <si>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</si>
  <si>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</si>
  <si>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</si>
  <si>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</si>
  <si>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</si>
  <si>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</si>
  <si>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</si>
  <si>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</si>
  <si>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</si>
  <si>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</si>
  <si>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</si>
  <si>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</si>
  <si>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</si>
  <si>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</si>
  <si>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</si>
  <si>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</si>
  <si>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</si>
  <si>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</si>
  <si>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</si>
  <si>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</si>
  <si>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</si>
  <si>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</si>
  <si>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</si>
  <si>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</si>
  <si>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</si>
  <si>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</si>
  <si>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</si>
  <si>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</si>
  <si>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</si>
  <si>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</si>
  <si>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</si>
  <si>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</si>
  <si>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</si>
  <si>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</si>
  <si>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</si>
  <si>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</si>
  <si>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</si>
  <si>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</si>
  <si>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</si>
  <si>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</si>
  <si>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</si>
  <si>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</si>
  <si>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</si>
  <si>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</si>
  <si>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</si>
  <si>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</si>
  <si>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</si>
  <si>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</si>
  <si>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</si>
  <si>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</si>
  <si>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</si>
  <si>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</si>
  <si>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</si>
  <si>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</si>
  <si>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</si>
  <si>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</si>
  <si>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</si>
  <si>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</si>
  <si>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</si>
  <si>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</si>
  <si>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</si>
  <si>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</si>
  <si>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</si>
  <si>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</si>
  <si>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</si>
  <si>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</si>
  <si>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</si>
  <si>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</si>
  <si>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</si>
  <si>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</si>
  <si>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</si>
  <si>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</si>
  <si>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</si>
  <si>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</si>
  <si>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</si>
  <si>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</si>
  <si>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</si>
  <si>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</si>
  <si>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</si>
  <si>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</si>
  <si>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</si>
  <si>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</si>
  <si>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</si>
  <si>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</si>
  <si>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</si>
  <si>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</si>
  <si>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</si>
  <si>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</si>
  <si>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</si>
  <si>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</si>
  <si>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</si>
  <si>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</si>
  <si>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</si>
  <si>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</si>
  <si>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</si>
  <si>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</si>
  <si>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</si>
  <si>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</si>
  <si>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</si>
  <si>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</si>
  <si>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</si>
  <si>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</si>
  <si>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</si>
  <si>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</si>
  <si>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</si>
  <si>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</si>
  <si>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</si>
  <si>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</si>
  <si>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</si>
  <si>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</si>
  <si>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</si>
  <si>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</si>
  <si>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</si>
  <si>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</si>
  <si>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</si>
  <si>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</si>
  <si>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</si>
  <si>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</si>
  <si>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</si>
  <si>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</si>
  <si>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</si>
  <si>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</si>
  <si>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</si>
  <si>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</si>
  <si>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</si>
  <si>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</si>
  <si>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</si>
  <si>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</si>
  <si>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</si>
  <si>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</si>
  <si>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</si>
  <si>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</si>
  <si>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</si>
  <si>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</si>
  <si>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</si>
  <si>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</si>
  <si>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</si>
  <si>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</si>
  <si>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</si>
  <si>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</si>
  <si>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</si>
  <si>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</si>
  <si>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</si>
  <si>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</si>
  <si>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</si>
  <si>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</si>
  <si>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</si>
  <si>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</si>
  <si>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</si>
  <si>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</si>
  <si>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</si>
  <si>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</si>
  <si>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</si>
  <si>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</si>
  <si>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</si>
  <si>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</si>
  <si>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</si>
  <si>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</si>
  <si>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</si>
  <si>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</si>
  <si>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</si>
  <si>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</si>
  <si>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</si>
  <si>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</si>
  <si>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</si>
  <si>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</si>
  <si>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</si>
  <si>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</si>
  <si>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</si>
  <si>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</si>
  <si>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</si>
  <si>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</si>
  <si>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</si>
  <si>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</si>
  <si>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</si>
  <si>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</si>
  <si>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</si>
  <si>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</si>
  <si>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</si>
  <si>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</si>
  <si>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</si>
  <si>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</si>
  <si>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</si>
  <si>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</si>
  <si>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</si>
  <si>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</si>
  <si>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</si>
  <si>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</si>
  <si>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</si>
  <si>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</si>
  <si>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</si>
  <si>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</si>
  <si>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</si>
  <si>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</si>
  <si>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</si>
  <si>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</si>
  <si>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</si>
  <si>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</si>
  <si>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</si>
  <si>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</si>
  <si>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</si>
  <si>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</si>
  <si>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</si>
  <si>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</si>
  <si>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</si>
  <si>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</si>
  <si>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</si>
  <si>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</si>
  <si>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</si>
  <si>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</si>
  <si>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</si>
  <si>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</si>
  <si>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</si>
  <si>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</si>
  <si>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</si>
  <si>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</si>
  <si>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</si>
  <si>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</si>
  <si>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</si>
  <si>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</si>
  <si>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</si>
  <si>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</si>
  <si>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</si>
  <si>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</si>
  <si>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</si>
  <si>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</si>
  <si>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</si>
  <si>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</si>
  <si>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</si>
  <si>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</si>
  <si>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</si>
  <si>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</si>
  <si>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</si>
  <si>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</si>
  <si>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</si>
  <si>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</si>
  <si>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</si>
  <si>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</si>
  <si>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</si>
  <si>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</si>
  <si>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</si>
  <si>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</si>
  <si>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</si>
  <si>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</si>
  <si>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</si>
  <si>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</si>
  <si>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</si>
  <si>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</si>
  <si>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</si>
  <si>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</si>
  <si>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</si>
  <si>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</si>
  <si>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</si>
  <si>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</si>
  <si>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</si>
  <si>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</si>
  <si>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</si>
  <si>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</si>
  <si>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</si>
  <si>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</si>
  <si>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</si>
  <si>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</si>
  <si>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</si>
  <si>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</si>
  <si>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</si>
  <si>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</si>
  <si>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</si>
  <si>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</si>
  <si>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</si>
  <si>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</si>
  <si>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</si>
  <si>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</si>
  <si>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</si>
  <si>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</si>
  <si>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</si>
  <si>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</si>
  <si>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</si>
  <si>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</si>
  <si>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</si>
  <si>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</si>
  <si>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</si>
  <si>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</si>
  <si>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</si>
  <si>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</si>
  <si>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</si>
  <si>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</si>
  <si>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</si>
  <si>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</si>
  <si>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</si>
  <si>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</si>
  <si>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</si>
  <si>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</si>
  <si>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</si>
  <si>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</si>
  <si>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</si>
  <si>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</si>
  <si>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</si>
  <si>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</si>
  <si>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</si>
  <si>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</si>
  <si>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</si>
  <si>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</si>
  <si>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</si>
  <si>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</si>
  <si>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</si>
  <si>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</si>
  <si>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</si>
  <si>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</si>
  <si>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</si>
  <si>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</si>
  <si>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</si>
  <si>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</si>
  <si>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</si>
  <si>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</si>
  <si>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</si>
  <si>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</si>
  <si>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</si>
  <si>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</si>
  <si>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</si>
  <si>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</si>
  <si>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</si>
  <si>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</si>
  <si>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</si>
  <si>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</si>
  <si>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</si>
  <si>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</si>
  <si>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</si>
  <si>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</si>
  <si>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</si>
  <si>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</si>
  <si>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</si>
  <si>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</si>
  <si>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</si>
  <si>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</si>
  <si>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</si>
  <si>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</si>
  <si>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</si>
  <si>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</si>
  <si>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</si>
  <si>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</si>
  <si>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</si>
  <si>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</si>
  <si>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</si>
  <si>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</si>
  <si>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</si>
  <si>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</si>
  <si>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</si>
  <si>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</si>
  <si>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</si>
  <si>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</si>
  <si>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</si>
  <si>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</si>
  <si>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</si>
  <si>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</si>
  <si>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</si>
  <si>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</si>
  <si>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</si>
  <si>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</si>
  <si>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</si>
  <si>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</si>
  <si>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</si>
  <si>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</si>
  <si>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</si>
  <si>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</si>
  <si>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</si>
  <si>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</si>
  <si>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</si>
  <si>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</si>
  <si>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</si>
  <si>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</si>
  <si>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</si>
  <si>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</si>
  <si>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</si>
  <si>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</si>
  <si>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</si>
  <si>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</si>
  <si>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</si>
  <si>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</si>
  <si>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</si>
  <si>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</si>
  <si>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</si>
  <si>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</si>
  <si>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</si>
  <si>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</si>
  <si>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</si>
  <si>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</si>
  <si>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</si>
  <si>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</si>
  <si>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</si>
  <si>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</si>
  <si>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</si>
  <si>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</si>
  <si>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</si>
  <si>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</si>
  <si>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</si>
  <si>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</si>
  <si>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</si>
  <si>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</si>
  <si>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</si>
  <si>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</si>
  <si>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</si>
  <si>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</si>
  <si>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</si>
  <si>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</si>
  <si>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</si>
  <si>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</si>
  <si>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</si>
  <si>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</si>
  <si>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</si>
  <si>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</si>
  <si>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</si>
  <si>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</si>
  <si>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</si>
  <si>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</si>
  <si>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</si>
  <si>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</si>
  <si>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</si>
  <si>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</si>
  <si>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</si>
  <si>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</si>
  <si>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</si>
  <si>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</si>
  <si>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</si>
  <si>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</si>
  <si>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</si>
  <si>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</si>
  <si>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</si>
  <si>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</si>
  <si>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</si>
  <si>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</si>
  <si>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</si>
  <si>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</si>
  <si>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</si>
  <si>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</si>
  <si>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</si>
  <si>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</si>
  <si>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</si>
  <si>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</si>
  <si>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</si>
  <si>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</si>
  <si>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</si>
  <si>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</si>
  <si>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</si>
  <si>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</si>
  <si>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</si>
  <si>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</si>
  <si>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</si>
  <si>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</si>
  <si>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</si>
  <si>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</si>
  <si>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</si>
  <si>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</si>
  <si>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</si>
  <si>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</si>
  <si>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</si>
  <si>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</si>
  <si>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</si>
  <si>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</si>
  <si>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</si>
  <si>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</si>
  <si>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</si>
  <si>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</si>
  <si>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</si>
  <si>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</si>
  <si>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</si>
  <si>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</si>
  <si>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</si>
  <si>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</si>
  <si>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</si>
  <si>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</si>
  <si>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</si>
  <si>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</si>
  <si>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</si>
  <si>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</si>
  <si>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</si>
  <si>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</si>
  <si>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</si>
  <si>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</si>
  <si>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</si>
  <si>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</si>
  <si>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</si>
  <si>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</si>
  <si>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</si>
  <si>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</si>
  <si>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</si>
  <si>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</si>
  <si>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</si>
  <si>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</si>
  <si>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</si>
  <si>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</si>
  <si>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</si>
  <si>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</si>
  <si>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</si>
  <si>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</si>
  <si>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</si>
  <si>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</si>
  <si>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</si>
  <si>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</si>
  <si>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</si>
  <si>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</si>
  <si>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</si>
  <si>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</si>
  <si>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</si>
  <si>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</si>
  <si>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</si>
  <si>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</si>
  <si>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</si>
  <si>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</si>
  <si>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</si>
  <si>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</si>
  <si>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</si>
  <si>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</si>
  <si>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</si>
  <si>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</si>
  <si>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</si>
  <si>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</si>
  <si>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</si>
  <si>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</si>
  <si>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</si>
  <si>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</si>
  <si>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</si>
  <si>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</si>
  <si>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</si>
  <si>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</si>
  <si>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</si>
  <si>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</si>
  <si>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</si>
  <si>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</si>
  <si>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</si>
  <si>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</si>
  <si>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</si>
  <si>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</si>
  <si>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</si>
  <si>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</si>
  <si>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</si>
  <si>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</si>
  <si>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</si>
  <si>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</si>
  <si>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</si>
  <si>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</si>
  <si>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</si>
  <si>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</si>
  <si>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</si>
  <si>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</si>
  <si>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</si>
  <si>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</si>
  <si>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</si>
  <si>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</si>
  <si>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</si>
  <si>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</si>
  <si>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</si>
  <si>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</si>
  <si>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</si>
  <si>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</si>
  <si>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</si>
  <si>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</si>
  <si>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</si>
  <si>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</si>
  <si>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</si>
  <si>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</si>
  <si>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</si>
  <si>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</si>
  <si>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</si>
  <si>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</si>
  <si>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</si>
  <si>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</si>
  <si>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</si>
  <si>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</si>
  <si>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</si>
  <si>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</si>
  <si>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</si>
  <si>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</si>
  <si>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</si>
  <si>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</si>
  <si>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</si>
  <si>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</si>
  <si>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</si>
  <si>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</si>
  <si>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</si>
  <si>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</si>
  <si>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</si>
  <si>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</si>
  <si>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</si>
  <si>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</si>
  <si>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</si>
  <si>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</si>
  <si>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</si>
  <si>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</si>
  <si>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</si>
  <si>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</si>
  <si>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</si>
  <si>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</si>
  <si>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</si>
  <si>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</si>
  <si>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</si>
  <si>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</si>
  <si>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</si>
  <si>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</si>
  <si>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</si>
  <si>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</si>
  <si>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</si>
  <si>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</si>
  <si>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</si>
  <si>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</si>
  <si>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</si>
  <si>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</si>
  <si>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</si>
  <si>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</si>
  <si>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</si>
  <si>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</si>
  <si>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</si>
  <si>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</si>
  <si>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</si>
  <si>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</si>
  <si>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</si>
  <si>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</si>
  <si>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</si>
  <si>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</si>
  <si>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</si>
  <si>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</si>
  <si>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</si>
  <si>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</si>
  <si>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</si>
  <si>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</si>
  <si>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</si>
  <si>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</si>
  <si>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</si>
  <si>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</si>
  <si>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</si>
  <si>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</si>
  <si>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</si>
  <si>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</si>
  <si>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</si>
  <si>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</si>
  <si>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</si>
  <si>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</si>
  <si>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</si>
  <si>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</si>
  <si>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</si>
  <si>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</si>
  <si>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</si>
  <si>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</si>
  <si>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</si>
  <si>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</si>
  <si>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</si>
  <si>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</si>
  <si>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</si>
  <si>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</si>
  <si>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</si>
  <si>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</si>
  <si>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</si>
  <si>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</si>
  <si>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</si>
  <si>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</si>
  <si>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</si>
  <si>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</si>
  <si>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</si>
  <si>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</si>
  <si>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</si>
  <si>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</si>
  <si>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</si>
  <si>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</si>
  <si>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</si>
  <si>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</si>
  <si>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</si>
  <si>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</si>
  <si>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</si>
  <si>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</si>
  <si>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</si>
  <si>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</si>
  <si>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</si>
  <si>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</si>
  <si>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</si>
  <si>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</si>
  <si>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</si>
  <si>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</si>
  <si>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</si>
  <si>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</si>
  <si>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</si>
  <si>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</si>
  <si>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</si>
  <si>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</si>
  <si>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</si>
  <si>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</si>
  <si>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</si>
  <si>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</si>
  <si>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</si>
  <si>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</si>
  <si>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</si>
  <si>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</si>
  <si>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</si>
  <si>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</si>
  <si>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</si>
  <si>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</si>
  <si>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</si>
  <si>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</si>
  <si>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</si>
  <si>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</si>
  <si>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</si>
  <si>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</si>
  <si>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</si>
  <si>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</si>
  <si>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</si>
  <si>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</si>
  <si>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</si>
  <si>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</si>
  <si>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</si>
  <si>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</si>
  <si>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</si>
  <si>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</si>
  <si>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</si>
  <si>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</si>
  <si>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</si>
  <si>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</si>
  <si>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</si>
  <si>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</si>
  <si>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</si>
  <si>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</si>
  <si>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</si>
  <si>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</si>
  <si>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</si>
  <si>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</si>
  <si>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</si>
  <si>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</si>
  <si>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</si>
  <si>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</si>
  <si>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</si>
  <si>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</si>
  <si>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</si>
  <si>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</si>
  <si>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</si>
  <si>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</si>
  <si>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</si>
  <si>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</si>
  <si>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</si>
  <si>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</si>
  <si>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</si>
  <si>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</si>
  <si>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</si>
  <si>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</si>
  <si>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</si>
  <si>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</si>
  <si>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</si>
  <si>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</si>
  <si>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</si>
  <si>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</si>
  <si>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</si>
  <si>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</si>
  <si>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</si>
  <si>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</si>
  <si>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</si>
  <si>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</si>
  <si>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</si>
  <si>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</si>
  <si>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</si>
  <si>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</si>
  <si>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</si>
  <si>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</si>
  <si>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</si>
  <si>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</si>
  <si>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</si>
  <si>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</si>
  <si>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</si>
  <si>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</si>
  <si>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</si>
  <si>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</si>
  <si>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</si>
  <si>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</si>
  <si>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</si>
  <si>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</si>
  <si>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</si>
  <si>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</si>
  <si>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</si>
  <si>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</si>
  <si>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</si>
  <si>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</si>
  <si>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</si>
  <si>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</si>
  <si>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</si>
  <si>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</si>
  <si>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</si>
  <si>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</si>
  <si>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</si>
  <si>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</si>
  <si>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</si>
  <si>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</si>
  <si>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</si>
  <si>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</si>
  <si>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</si>
  <si>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</si>
  <si>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</si>
  <si>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</si>
  <si>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</si>
  <si>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</si>
  <si>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</si>
  <si>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</si>
  <si>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</si>
  <si>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</si>
  <si>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</si>
  <si>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</si>
  <si>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</si>
  <si>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</si>
  <si>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</si>
  <si>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</si>
  <si>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</si>
  <si>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</si>
  <si>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</si>
  <si>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</si>
  <si>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</si>
  <si>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</si>
  <si>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</si>
  <si>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</si>
  <si>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</si>
  <si>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</si>
  <si>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</si>
  <si>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</si>
  <si>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</si>
  <si>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</si>
  <si>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</si>
  <si>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</si>
  <si>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</si>
  <si>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</si>
  <si>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</si>
  <si>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</si>
  <si>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</si>
  <si>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</si>
  <si>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</si>
  <si>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</si>
  <si>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</si>
  <si>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</si>
  <si>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</si>
  <si>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</si>
  <si>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</si>
  <si>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</si>
  <si>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</si>
  <si>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</si>
  <si>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</si>
  <si>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</si>
  <si>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</si>
  <si>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</si>
  <si>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</si>
  <si>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</si>
  <si>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</si>
  <si>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</si>
  <si>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</si>
  <si>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</si>
  <si>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</si>
  <si>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</si>
  <si>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</si>
  <si>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</si>
  <si>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</si>
  <si>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</si>
  <si>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</si>
  <si>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</si>
  <si>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</si>
  <si>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</si>
  <si>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</si>
  <si>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</si>
  <si>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</si>
  <si>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</si>
  <si>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</si>
  <si>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</si>
  <si>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</si>
  <si>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</si>
  <si>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</si>
  <si>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</si>
  <si>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</si>
  <si>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</si>
  <si>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</si>
  <si>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</si>
  <si>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</si>
  <si>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</si>
  <si>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</si>
  <si>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</si>
  <si>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</si>
  <si>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</si>
  <si>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</si>
  <si>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</si>
  <si>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</si>
  <si>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</si>
  <si>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</si>
  <si>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</si>
  <si>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</si>
  <si>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</si>
  <si>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</si>
  <si>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</si>
  <si>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</si>
  <si>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</si>
  <si>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</si>
  <si>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</si>
  <si>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</si>
  <si>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</si>
  <si>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</si>
  <si>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</si>
  <si>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</si>
  <si>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</si>
  <si>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</si>
  <si>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</si>
  <si>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</si>
  <si>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</si>
  <si>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</si>
  <si>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</si>
  <si>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</si>
  <si>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</si>
  <si>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</si>
  <si>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</si>
  <si>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</si>
  <si>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</si>
  <si>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</si>
  <si>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</si>
  <si>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</si>
  <si>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</si>
  <si>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</si>
  <si>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</si>
  <si>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</si>
  <si>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</si>
  <si>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</si>
  <si>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</si>
  <si>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</si>
  <si>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</si>
  <si>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</si>
  <si>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</si>
  <si>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</si>
  <si>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</si>
  <si>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</si>
  <si>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</si>
  <si>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</si>
  <si>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</si>
  <si>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</si>
  <si>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</si>
  <si>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</si>
  <si>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</si>
  <si>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</si>
  <si>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</si>
  <si>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</si>
  <si>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</si>
  <si>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</si>
  <si>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</si>
  <si>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</si>
  <si>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</si>
  <si>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</si>
  <si>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</si>
  <si>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</si>
  <si>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</si>
  <si>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</si>
  <si>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</si>
  <si>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</si>
  <si>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</si>
  <si>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</si>
  <si>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</si>
  <si>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</si>
  <si>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</si>
  <si>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</si>
  <si>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</si>
  <si>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</si>
  <si>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</si>
  <si>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</si>
  <si>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</si>
  <si>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</si>
  <si>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</si>
  <si>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</si>
  <si>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</si>
  <si>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</si>
  <si>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</si>
  <si>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</si>
  <si>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</si>
  <si>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</si>
  <si>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</si>
  <si>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</si>
  <si>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</si>
  <si>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</si>
  <si>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</si>
  <si>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</si>
  <si>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</si>
  <si>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</si>
  <si>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</si>
  <si>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</si>
  <si>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</si>
  <si>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</si>
  <si>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</si>
  <si>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</si>
  <si>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</si>
  <si>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</si>
  <si>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</si>
  <si>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</si>
  <si>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</si>
  <si>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</si>
  <si>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</si>
  <si>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</si>
  <si>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</si>
  <si>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</si>
  <si>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</si>
  <si>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</si>
  <si>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</si>
  <si>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</si>
  <si>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</si>
  <si>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</si>
  <si>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</si>
  <si>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</si>
  <si>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</si>
  <si>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</si>
  <si>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</si>
  <si>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</si>
  <si>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</si>
  <si>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</si>
  <si>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</si>
  <si>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</si>
  <si>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</si>
  <si>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</si>
  <si>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</si>
  <si>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</si>
  <si>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</si>
  <si>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</si>
  <si>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</si>
  <si>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</si>
  <si>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</si>
  <si>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</si>
  <si>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</si>
  <si>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</si>
  <si>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</si>
  <si>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</si>
  <si>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</si>
  <si>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</si>
  <si>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</si>
  <si>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</si>
  <si>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</si>
  <si>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</si>
  <si>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</si>
  <si>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</si>
  <si>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</si>
  <si>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</si>
  <si>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</si>
  <si>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</si>
  <si>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</si>
  <si>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</si>
  <si>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</si>
  <si>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</si>
  <si>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</si>
  <si>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</si>
  <si>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</si>
  <si>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</si>
  <si>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</si>
  <si>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</si>
  <si>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</si>
  <si>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</si>
  <si>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</si>
  <si>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</si>
  <si>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</si>
  <si>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</si>
  <si>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</si>
  <si>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</si>
  <si>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</si>
  <si>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</si>
  <si>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</si>
  <si>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</si>
  <si>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</si>
  <si>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</si>
  <si>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</si>
  <si>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</si>
  <si>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</si>
  <si>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</si>
  <si>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</si>
  <si>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</si>
  <si>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</si>
  <si>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</si>
  <si>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</si>
  <si>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</si>
  <si>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</si>
  <si>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</si>
  <si>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</si>
  <si>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</si>
  <si>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</si>
  <si>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</si>
  <si>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</si>
  <si>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</si>
  <si>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</si>
  <si>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</si>
  <si>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</si>
  <si>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</si>
  <si>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</si>
  <si>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</si>
  <si>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</si>
  <si>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</si>
  <si>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</si>
  <si>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</si>
  <si>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</si>
  <si>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</si>
  <si>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</si>
  <si>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</si>
  <si>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</si>
  <si>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</si>
  <si>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</si>
  <si>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</si>
  <si>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</si>
  <si>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</si>
  <si>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</si>
  <si>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</si>
  <si>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</si>
  <si>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</si>
  <si>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</si>
  <si>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</si>
  <si>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</si>
  <si>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</si>
  <si>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</si>
  <si>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</si>
  <si>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</si>
  <si>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</si>
  <si>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</si>
  <si>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</si>
  <si>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</si>
  <si>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</si>
  <si>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</si>
  <si>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</si>
  <si>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</si>
  <si>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</si>
  <si>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</si>
  <si>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</si>
  <si>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</si>
  <si>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</si>
  <si>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</si>
  <si>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</si>
  <si>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</si>
  <si>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</si>
  <si>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</si>
  <si>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</si>
  <si>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</si>
  <si>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</si>
  <si>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</si>
  <si>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</si>
  <si>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</si>
  <si>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</si>
  <si>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</si>
  <si>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</si>
  <si>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</si>
  <si>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</si>
  <si>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</si>
  <si>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</si>
  <si>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</si>
  <si>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</si>
  <si>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</si>
  <si>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</si>
  <si>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</si>
  <si>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</si>
  <si>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</si>
  <si>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</si>
  <si>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</si>
  <si>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</si>
  <si>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</si>
  <si>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</si>
  <si>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</si>
  <si>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</si>
  <si>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</si>
  <si>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</si>
  <si>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</si>
  <si>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</si>
  <si>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</si>
  <si>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</si>
  <si>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</si>
  <si>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</si>
  <si>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</si>
  <si>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</si>
  <si>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</si>
  <si>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</si>
  <si>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</si>
  <si>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</si>
  <si>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</si>
  <si>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</si>
  <si>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</si>
  <si>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</si>
  <si>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</si>
  <si>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</si>
  <si>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</si>
  <si>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</si>
  <si>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</si>
  <si>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</si>
  <si>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</si>
  <si>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</si>
  <si>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</si>
  <si>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</si>
  <si>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</si>
  <si>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</si>
  <si>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</si>
  <si>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</si>
  <si>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</si>
  <si>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</si>
  <si>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</si>
  <si>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</si>
  <si>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</si>
  <si>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</si>
  <si>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</si>
  <si>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</si>
  <si>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</si>
  <si>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</si>
  <si>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</si>
  <si>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</si>
  <si>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</si>
  <si>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</si>
  <si>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</si>
  <si>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</si>
  <si>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</si>
  <si>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</si>
  <si>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</si>
  <si>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</si>
  <si>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</si>
  <si>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</si>
  <si>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</si>
  <si>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</si>
  <si>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</si>
  <si>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</si>
  <si>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</si>
  <si>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</si>
  <si>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</si>
  <si>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</si>
  <si>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</si>
  <si>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</si>
  <si>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</si>
  <si>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</si>
  <si>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</si>
  <si>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</si>
  <si>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</si>
  <si>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</si>
  <si>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</si>
  <si>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</si>
  <si>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</si>
  <si>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</si>
  <si>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</si>
  <si>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</si>
  <si>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</si>
  <si>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</si>
  <si>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</si>
  <si>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</si>
  <si>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</si>
  <si>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</si>
  <si>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</si>
  <si>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</si>
  <si>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</si>
  <si>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</si>
  <si>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</si>
  <si>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</si>
  <si>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</si>
  <si>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</si>
  <si>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</si>
  <si>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</si>
  <si>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</si>
  <si>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</si>
  <si>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</si>
  <si>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</si>
  <si>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</si>
  <si>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</si>
  <si>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</si>
  <si>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</si>
  <si>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</si>
  <si>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</si>
  <si>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</si>
  <si>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</si>
  <si>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</si>
  <si>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</si>
  <si>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</si>
  <si>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</si>
  <si>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</si>
  <si>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</si>
  <si>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</si>
  <si>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</si>
  <si>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</si>
  <si>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</si>
  <si>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</si>
  <si>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</si>
  <si>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</si>
  <si>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</si>
  <si>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</si>
  <si>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</si>
  <si>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</si>
  <si>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</si>
  <si>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</si>
  <si>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</si>
  <si>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</si>
  <si>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</si>
  <si>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</si>
  <si>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</si>
  <si>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</si>
  <si>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</si>
  <si>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</si>
  <si>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</si>
  <si>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</si>
  <si>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</si>
  <si>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</si>
  <si>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</si>
  <si>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</si>
  <si>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</si>
  <si>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</si>
  <si>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</si>
  <si>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</si>
  <si>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</si>
  <si>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</si>
  <si>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</si>
  <si>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</si>
  <si>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</si>
  <si>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</si>
  <si>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</si>
  <si>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</si>
  <si>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</si>
  <si>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</si>
  <si>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</si>
  <si>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</si>
  <si>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</si>
  <si>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</si>
  <si>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</si>
  <si>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</si>
  <si>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</si>
  <si>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</si>
  <si>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</si>
  <si>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</si>
  <si>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</si>
  <si>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</si>
  <si>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</si>
  <si>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</si>
  <si>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</si>
  <si>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</si>
  <si>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</si>
  <si>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</si>
  <si>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</si>
  <si>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</si>
  <si>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</si>
  <si>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</si>
  <si>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</si>
  <si>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</si>
  <si>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</si>
  <si>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</si>
  <si>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</si>
  <si>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</si>
  <si>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</si>
  <si>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</si>
  <si>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</si>
  <si>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</si>
  <si>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</si>
  <si>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</si>
  <si>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</si>
  <si>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</si>
  <si>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</si>
  <si>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</si>
  <si>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</si>
  <si>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</si>
  <si>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</si>
  <si>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</si>
  <si>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</si>
  <si>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</si>
  <si>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</si>
  <si>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</si>
  <si>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</si>
  <si>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</si>
  <si>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</si>
  <si>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</si>
  <si>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</si>
  <si>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</si>
  <si>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</si>
  <si>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</si>
  <si>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</si>
  <si>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</si>
  <si>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</si>
  <si>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</si>
  <si>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</si>
  <si>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</si>
  <si>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</si>
  <si>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</si>
  <si>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</si>
  <si>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</si>
  <si>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</si>
  <si>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</si>
  <si>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</si>
  <si>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</si>
  <si>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</si>
  <si>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</si>
  <si>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</si>
  <si>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</si>
  <si>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</si>
  <si>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</si>
  <si>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</si>
  <si>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</si>
  <si>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</si>
  <si>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</si>
  <si>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</si>
  <si>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</si>
  <si>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</si>
  <si>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</si>
  <si>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</si>
  <si>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</si>
  <si>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</si>
  <si>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</si>
  <si>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</si>
  <si>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</si>
  <si>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</si>
  <si>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</si>
  <si>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</si>
  <si>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</si>
  <si>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</si>
  <si>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</si>
  <si>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</si>
  <si>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</si>
  <si>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</si>
  <si>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</si>
  <si>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</si>
  <si>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</si>
  <si>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</si>
  <si>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</si>
  <si>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</si>
  <si>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</si>
  <si>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</si>
  <si>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</si>
  <si>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</si>
  <si>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</si>
  <si>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</si>
  <si>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</si>
  <si>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</si>
  <si>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</si>
  <si>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</si>
  <si>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</si>
  <si>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</si>
  <si>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</si>
  <si>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</si>
  <si>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</si>
  <si>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</si>
  <si>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</si>
  <si>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</si>
  <si>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</si>
  <si>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</si>
  <si>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</si>
  <si>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</si>
  <si>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</si>
  <si>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</si>
  <si>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</si>
  <si>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</si>
  <si>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</si>
  <si>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</si>
  <si>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</si>
  <si>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</si>
  <si>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</si>
  <si>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</si>
  <si>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</si>
  <si>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</si>
  <si>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</si>
  <si>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</si>
  <si>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</si>
  <si>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</si>
  <si>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</si>
  <si>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</si>
  <si>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</si>
  <si>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</si>
  <si>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</si>
  <si>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</si>
  <si>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</si>
  <si>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</si>
  <si>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</si>
  <si>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</si>
  <si>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</si>
  <si>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</si>
  <si>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</si>
  <si>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</si>
  <si>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</si>
  <si>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</si>
  <si>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</si>
  <si>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</si>
  <si>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</si>
  <si>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</si>
  <si>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</si>
  <si>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</si>
  <si>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</si>
  <si>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</si>
  <si>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</si>
  <si>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</si>
  <si>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</si>
  <si>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</si>
  <si>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</si>
  <si>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</si>
  <si>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</si>
  <si>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</si>
  <si>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</si>
  <si>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</si>
  <si>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</si>
  <si>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</si>
  <si>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</si>
  <si>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</si>
  <si>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</si>
  <si>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</si>
  <si>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</si>
  <si>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</si>
  <si>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</si>
  <si>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</si>
  <si>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</si>
  <si>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</si>
  <si>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</si>
  <si>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</si>
  <si>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</si>
  <si>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</si>
  <si>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</si>
  <si>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</si>
  <si>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</si>
  <si>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</si>
  <si>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</si>
  <si>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</si>
  <si>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</si>
  <si>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</si>
  <si>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</si>
  <si>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</si>
  <si>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</si>
  <si>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</si>
  <si>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</si>
  <si>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</si>
  <si>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</si>
  <si>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</si>
  <si>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</si>
  <si>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</si>
  <si>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</si>
  <si>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</si>
  <si>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</si>
  <si>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</si>
  <si>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</si>
  <si>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</si>
  <si>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</si>
  <si>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</si>
  <si>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</si>
  <si>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</si>
  <si>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</si>
  <si>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</si>
  <si>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</si>
  <si>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</si>
  <si>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</si>
  <si>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</si>
  <si>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</si>
  <si>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</si>
  <si>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</si>
  <si>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</si>
  <si>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</si>
  <si>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</si>
  <si>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</si>
  <si>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</si>
  <si>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</si>
  <si>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</si>
  <si>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</si>
  <si>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</si>
  <si>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</si>
  <si>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</si>
  <si>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</si>
  <si>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</si>
  <si>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</si>
  <si>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</si>
  <si>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</si>
  <si>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</si>
  <si>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</si>
  <si>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</si>
  <si>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</si>
  <si>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</si>
  <si>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</si>
  <si>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</si>
  <si>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</si>
  <si>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</si>
  <si>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</si>
  <si>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</si>
  <si>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</si>
  <si>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</si>
  <si>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</si>
  <si>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</si>
  <si>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</si>
  <si>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</si>
  <si>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</si>
  <si>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</si>
  <si>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</si>
  <si>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</si>
  <si>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</si>
  <si>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</si>
  <si>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</si>
  <si>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</si>
  <si>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</si>
  <si>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</si>
  <si>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</si>
  <si>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</si>
  <si>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</si>
  <si>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</si>
  <si>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</si>
  <si>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</si>
  <si>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</si>
  <si>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</si>
  <si>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</si>
  <si>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</si>
  <si>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</si>
  <si>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</si>
  <si>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</si>
  <si>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</si>
  <si>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</si>
  <si>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</si>
  <si>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</si>
  <si>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</si>
  <si>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</si>
  <si>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</si>
  <si>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</si>
  <si>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</si>
  <si>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</si>
  <si>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</si>
  <si>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</si>
  <si>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</si>
  <si>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</si>
  <si>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</si>
  <si>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</si>
  <si>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</si>
  <si>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</si>
  <si>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</si>
  <si>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</si>
  <si>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</si>
  <si>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</si>
  <si>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</si>
  <si>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</si>
  <si>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</si>
  <si>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</si>
  <si>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</si>
  <si>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</si>
  <si>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</si>
  <si>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</si>
  <si>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</si>
  <si>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</si>
  <si>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</si>
  <si>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</si>
  <si>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</si>
  <si>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</si>
  <si>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</si>
  <si>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</si>
  <si>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</si>
  <si>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</si>
  <si>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</si>
  <si>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</si>
  <si>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</si>
  <si>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</si>
  <si>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</si>
  <si>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</si>
  <si>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</si>
  <si>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</si>
  <si>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</si>
  <si>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</si>
  <si>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</si>
  <si>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</si>
  <si>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</si>
  <si>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</si>
  <si>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</si>
  <si>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</si>
  <si>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</si>
  <si>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</si>
  <si>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</si>
  <si>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</si>
  <si>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</si>
  <si>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</si>
  <si>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</si>
  <si>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</si>
  <si>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</si>
  <si>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</si>
  <si>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</si>
  <si>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</si>
  <si>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</si>
  <si>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</si>
  <si>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</si>
  <si>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</si>
  <si>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</si>
  <si>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</si>
  <si>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</si>
  <si>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</si>
  <si>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</si>
  <si>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</si>
  <si>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</si>
  <si>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</si>
  <si>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</si>
  <si>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</si>
  <si>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</si>
  <si>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</si>
  <si>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</si>
  <si>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</si>
  <si>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</si>
  <si>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</si>
  <si>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</si>
  <si>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</si>
  <si>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</si>
  <si>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</si>
  <si>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</si>
  <si>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</si>
  <si>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</si>
  <si>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</si>
  <si>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</si>
  <si>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</si>
  <si>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</si>
  <si>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</si>
  <si>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</si>
  <si>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</si>
  <si>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</si>
  <si>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</si>
  <si>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</si>
  <si>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</si>
  <si>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</si>
  <si>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</si>
  <si>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</si>
  <si>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</si>
  <si>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</si>
  <si>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</si>
  <si>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</si>
  <si>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</si>
  <si>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</si>
  <si>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</si>
  <si>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</si>
  <si>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</si>
  <si>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</si>
  <si>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</si>
  <si>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</si>
  <si>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</si>
  <si>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</si>
  <si>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</si>
  <si>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</si>
  <si>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</si>
  <si>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</si>
  <si>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</si>
  <si>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</si>
  <si>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</si>
  <si>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</si>
  <si>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</si>
  <si>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</si>
  <si>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</si>
  <si>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</si>
  <si>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</si>
  <si>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</si>
  <si>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</si>
  <si>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</si>
  <si>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</si>
  <si>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</si>
  <si>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</si>
  <si>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</si>
  <si>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</si>
  <si>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</si>
  <si>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</si>
  <si>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</si>
  <si>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</si>
  <si>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</si>
  <si>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</si>
  <si>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</si>
  <si>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</si>
  <si>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</si>
  <si>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</si>
  <si>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</si>
  <si>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</si>
  <si>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</si>
  <si>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</si>
  <si>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</si>
  <si>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</si>
  <si>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</si>
  <si>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</si>
  <si>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</si>
  <si>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</si>
  <si>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</si>
  <si>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</si>
  <si>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</si>
  <si>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</si>
  <si>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</si>
  <si>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</si>
  <si>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</si>
  <si>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</si>
  <si>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</si>
  <si>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</si>
  <si>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</si>
  <si>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</si>
  <si>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</si>
  <si>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</si>
  <si>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</si>
  <si>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</si>
  <si>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</si>
  <si>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</si>
  <si>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</si>
  <si>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</si>
  <si>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</si>
  <si>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</si>
  <si>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</si>
  <si>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</si>
  <si>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</si>
  <si>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</si>
  <si>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</si>
  <si>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</si>
  <si>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</si>
  <si>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</si>
  <si>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</si>
  <si>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</si>
  <si>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</si>
  <si>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</si>
  <si>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</si>
  <si>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</si>
  <si>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</si>
  <si>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</si>
  <si>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</si>
  <si>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</si>
  <si>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</si>
  <si>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</si>
  <si>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</si>
  <si>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</si>
  <si>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</si>
  <si>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</si>
  <si>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</si>
  <si>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</si>
  <si>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</si>
  <si>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</si>
  <si>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</si>
  <si>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</si>
  <si>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</si>
  <si>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</si>
  <si>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</si>
  <si>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</si>
  <si>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</si>
  <si>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</si>
  <si>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</si>
  <si>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</si>
  <si>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</si>
  <si>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</si>
  <si>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</si>
  <si>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</si>
  <si>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</si>
  <si>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</si>
  <si>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</si>
  <si>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</si>
  <si>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</si>
  <si>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</si>
  <si>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</si>
  <si>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</si>
  <si>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</si>
  <si>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</si>
  <si>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</si>
  <si>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</si>
  <si>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</si>
  <si>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</si>
  <si>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</si>
  <si>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</si>
  <si>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</si>
  <si>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</si>
  <si>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</si>
  <si>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</si>
  <si>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</si>
  <si>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</si>
  <si>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</si>
  <si>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</si>
  <si>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</si>
  <si>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</si>
  <si>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</si>
  <si>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</si>
  <si>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</si>
  <si>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</si>
  <si>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</si>
  <si>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</si>
  <si>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</si>
  <si>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</si>
  <si>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</si>
  <si>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</si>
  <si>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</si>
  <si>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</si>
  <si>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</si>
  <si>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</si>
  <si>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</si>
  <si>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</si>
  <si>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</si>
  <si>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</si>
  <si>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</si>
  <si>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</si>
  <si>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</si>
  <si>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</si>
  <si>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</si>
  <si>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</si>
  <si>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</si>
  <si>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</si>
  <si>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</si>
  <si>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</si>
  <si>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</si>
  <si>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</si>
  <si>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</si>
  <si>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</si>
  <si>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</si>
  <si>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</si>
  <si>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</si>
  <si>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</si>
  <si>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</si>
  <si>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</si>
  <si>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</si>
  <si>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</si>
  <si>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</si>
  <si>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</si>
  <si>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</si>
  <si>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</si>
  <si>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</si>
  <si>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</si>
  <si>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</si>
  <si>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</si>
  <si>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</si>
  <si>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</si>
  <si>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</si>
  <si>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</si>
  <si>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</si>
  <si>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</si>
  <si>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</si>
  <si>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</si>
  <si>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</si>
  <si>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</si>
  <si>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</si>
  <si>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</si>
  <si>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</si>
  <si>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</si>
  <si>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</si>
  <si>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</si>
  <si>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</si>
  <si>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</si>
  <si>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</si>
  <si>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</si>
  <si>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</si>
  <si>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</si>
  <si>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</si>
  <si>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</si>
  <si>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</si>
  <si>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</si>
  <si>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</si>
  <si>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</si>
  <si>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</si>
  <si>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</si>
  <si>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</si>
  <si>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</si>
  <si>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</si>
  <si>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</si>
  <si>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</si>
  <si>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</si>
  <si>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</si>
  <si>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</si>
  <si>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</si>
  <si>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</si>
  <si>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</si>
  <si>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</si>
  <si>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</si>
  <si>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</si>
  <si>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</si>
  <si>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</si>
  <si>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</si>
  <si>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</si>
  <si>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</si>
  <si>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</si>
  <si>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</si>
  <si>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</si>
  <si>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</si>
  <si>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</si>
  <si>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</si>
  <si>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</si>
  <si>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</si>
  <si>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</si>
  <si>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</si>
  <si>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</si>
  <si>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</si>
  <si>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</si>
  <si>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</si>
  <si>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</si>
  <si>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</si>
  <si>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</si>
  <si>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</si>
  <si>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</si>
  <si>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</si>
  <si>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</si>
  <si>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</si>
  <si>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</si>
  <si>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</si>
  <si>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</si>
  <si>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</si>
  <si>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</si>
  <si>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</si>
  <si>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</si>
  <si>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</si>
  <si>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</si>
  <si>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</si>
  <si>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</si>
  <si>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</si>
  <si>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</si>
  <si>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</si>
  <si>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</si>
  <si>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</si>
  <si>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</si>
  <si>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</si>
  <si>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</si>
  <si>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</si>
  <si>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</si>
  <si>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</si>
  <si>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</si>
  <si>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</si>
  <si>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</si>
  <si>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</si>
  <si>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</si>
  <si>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</si>
  <si>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</si>
  <si>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</si>
  <si>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</si>
  <si>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</si>
  <si>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</si>
  <si>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</si>
  <si>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</si>
  <si>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</si>
  <si>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</si>
  <si>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</si>
  <si>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</si>
  <si>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</si>
  <si>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</si>
  <si>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</si>
  <si>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</si>
  <si>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</si>
  <si>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</si>
  <si>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</si>
  <si>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</si>
  <si>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</si>
  <si>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</si>
  <si>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</si>
  <si>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</si>
  <si>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</si>
  <si>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</si>
  <si>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</si>
  <si>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</si>
  <si>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</si>
  <si>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</si>
  <si>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</si>
  <si>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</si>
  <si>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</si>
  <si>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</si>
  <si>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</si>
  <si>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</si>
  <si>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</si>
  <si>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</si>
  <si>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</si>
  <si>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</si>
  <si>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</si>
  <si>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</si>
  <si>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</si>
  <si>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</si>
  <si>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</si>
  <si>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</si>
  <si>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</si>
  <si>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</si>
  <si>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</si>
  <si>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</si>
  <si>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</si>
  <si>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</si>
  <si>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</si>
  <si>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</si>
  <si>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</si>
  <si>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</si>
  <si>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</si>
  <si>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</si>
  <si>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</si>
  <si>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</si>
  <si>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</si>
  <si>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</si>
  <si>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</si>
  <si>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</si>
  <si>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</si>
  <si>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</si>
  <si>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</si>
  <si>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</si>
  <si>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</si>
  <si>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</si>
  <si>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</si>
  <si>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</si>
  <si>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</si>
  <si>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</si>
  <si>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</si>
  <si>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</si>
  <si>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</si>
  <si>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</si>
  <si>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</si>
  <si>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</si>
  <si>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</si>
  <si>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</si>
  <si>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</si>
  <si>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</si>
  <si>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</si>
  <si>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</si>
  <si>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</si>
  <si>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</si>
  <si>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</si>
  <si>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</si>
  <si>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</si>
  <si>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</si>
  <si>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</si>
  <si>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</si>
  <si>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</si>
  <si>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</si>
  <si>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</si>
  <si>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</si>
  <si>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</si>
  <si>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</si>
  <si>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</si>
  <si>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</si>
  <si>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</si>
  <si>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</si>
  <si>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</si>
  <si>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</si>
  <si>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</si>
  <si>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</si>
  <si>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</si>
  <si>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</si>
  <si>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</si>
  <si>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</si>
  <si>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</si>
  <si>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</si>
  <si>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</si>
  <si>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</si>
  <si>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</si>
  <si>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</si>
  <si>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</si>
  <si>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</si>
  <si>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</si>
  <si>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</si>
  <si>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</si>
  <si>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</si>
  <si>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</si>
  <si>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</si>
  <si>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</si>
  <si>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</si>
  <si>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</si>
  <si>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</si>
  <si>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</si>
  <si>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</si>
  <si>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</si>
  <si>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</si>
  <si>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</si>
  <si>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</si>
  <si>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</si>
  <si>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</si>
  <si>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</si>
  <si>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</si>
  <si>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</si>
  <si>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</si>
  <si>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</si>
  <si>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</si>
  <si>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</si>
  <si>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</si>
  <si>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</si>
  <si>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</si>
  <si>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</si>
  <si>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</si>
  <si>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</si>
  <si>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</si>
  <si>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</si>
  <si>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</si>
  <si>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</si>
  <si>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</si>
  <si>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</si>
  <si>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</si>
  <si>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</si>
  <si>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</si>
  <si>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</si>
  <si>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</si>
  <si>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</si>
  <si>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</si>
  <si>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</si>
  <si>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</si>
  <si>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</si>
  <si>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</si>
  <si>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</si>
  <si>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</si>
  <si>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</si>
  <si>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</si>
  <si>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</si>
  <si>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</si>
  <si>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</si>
  <si>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</si>
  <si>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</si>
  <si>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</si>
  <si>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</si>
  <si>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</si>
  <si>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</si>
  <si>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</si>
  <si>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</si>
  <si>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</si>
  <si>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</si>
  <si>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</si>
  <si>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</si>
  <si>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</si>
  <si>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</si>
  <si>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</si>
  <si>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</si>
  <si>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</si>
  <si>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</si>
  <si>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</si>
  <si>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</si>
  <si>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</si>
  <si>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</si>
  <si>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</si>
  <si>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</si>
  <si>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</si>
  <si>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</si>
  <si>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</si>
  <si>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</si>
  <si>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</si>
  <si>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</si>
  <si>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</si>
  <si>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</si>
  <si>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</si>
  <si>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</si>
  <si>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</si>
  <si>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</si>
  <si>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</si>
  <si>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</si>
  <si>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</si>
  <si>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</si>
  <si>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</si>
  <si>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</si>
  <si>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</si>
  <si>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</si>
  <si>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</si>
  <si>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</si>
  <si>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</si>
  <si>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</si>
  <si>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</si>
  <si>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</si>
  <si>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</si>
  <si>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</si>
  <si>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</si>
  <si>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</si>
  <si>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</si>
  <si>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</si>
  <si>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</si>
  <si>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</si>
  <si>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</si>
  <si>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</si>
  <si>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</si>
  <si>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</si>
  <si>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</si>
  <si>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</si>
  <si>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</si>
  <si>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</si>
  <si>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</si>
  <si>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</si>
  <si>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</si>
  <si>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</si>
  <si>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</si>
  <si>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</si>
  <si>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</si>
  <si>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</si>
  <si>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</si>
  <si>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</si>
  <si>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</si>
  <si>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</si>
  <si>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</si>
  <si>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</si>
  <si>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</si>
  <si>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</si>
  <si>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</si>
  <si>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</si>
  <si>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</si>
  <si>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</si>
  <si>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</si>
  <si>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</si>
  <si>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</si>
  <si>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</si>
  <si>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</si>
  <si>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</si>
  <si>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</si>
  <si>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</si>
  <si>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</si>
  <si>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</si>
  <si>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</si>
  <si>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</si>
  <si>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</si>
  <si>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</si>
  <si>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</si>
  <si>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</si>
  <si>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</si>
  <si>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</si>
  <si>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</si>
  <si>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</si>
  <si>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</si>
  <si>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</si>
  <si>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</si>
  <si>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</si>
  <si>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</si>
  <si>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</si>
  <si>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</si>
  <si>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</si>
  <si>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</si>
  <si>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</si>
  <si>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</si>
  <si>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</si>
  <si>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</si>
  <si>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</si>
  <si>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</si>
  <si>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</si>
  <si>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</si>
  <si>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</si>
  <si>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</si>
  <si>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</si>
  <si>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</si>
  <si>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</si>
  <si>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</si>
  <si>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</si>
  <si>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</si>
  <si>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</si>
  <si>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</si>
  <si>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</si>
  <si>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</si>
  <si>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</si>
  <si>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</si>
  <si>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</si>
  <si>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</si>
  <si>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</si>
  <si>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</si>
  <si>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</si>
  <si>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</si>
  <si>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</si>
  <si>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</si>
  <si>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</si>
  <si>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</si>
  <si>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</si>
  <si>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</si>
  <si>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</si>
  <si>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</si>
  <si>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</si>
  <si>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</si>
  <si>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</si>
  <si>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</si>
  <si>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</si>
  <si>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</si>
  <si>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</si>
  <si>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</si>
  <si>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</si>
  <si>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</si>
  <si>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</si>
  <si>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</si>
  <si>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</si>
  <si>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</si>
  <si>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</si>
  <si>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</si>
  <si>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</si>
  <si>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</si>
  <si>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</si>
  <si>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</si>
  <si>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</si>
  <si>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</si>
  <si>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</si>
  <si>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</si>
  <si>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</si>
  <si>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</si>
  <si>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</si>
  <si>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</si>
  <si>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</si>
  <si>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</si>
  <si>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</si>
  <si>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</si>
  <si>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</si>
  <si>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</si>
  <si>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</si>
  <si>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</si>
  <si>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</si>
  <si>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</si>
  <si>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</si>
  <si>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</si>
  <si>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</si>
  <si>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</si>
  <si>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</si>
  <si>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</si>
  <si>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</si>
  <si>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</si>
  <si>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</si>
  <si>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</si>
  <si>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</si>
  <si>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</si>
  <si>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</si>
  <si>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</si>
  <si>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</si>
  <si>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</si>
  <si>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</si>
  <si>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</si>
  <si>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</si>
  <si>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</si>
  <si>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</si>
  <si>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</si>
  <si>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</si>
  <si>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</si>
  <si>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</si>
  <si>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</si>
  <si>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</si>
  <si>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</si>
  <si>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</si>
  <si>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</si>
  <si>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</si>
  <si>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</si>
  <si>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</si>
  <si>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</si>
  <si>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</si>
  <si>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</si>
  <si>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</si>
  <si>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</si>
  <si>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</si>
  <si>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</si>
  <si>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</si>
  <si>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</si>
  <si>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</si>
  <si>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</si>
  <si>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</si>
  <si>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</si>
  <si>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</si>
  <si>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</si>
  <si>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</si>
  <si>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</si>
  <si>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</si>
  <si>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</si>
  <si>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</si>
  <si>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</si>
  <si>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</si>
  <si>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</si>
  <si>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</si>
  <si>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</si>
  <si>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</si>
  <si>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</si>
  <si>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</si>
  <si>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</si>
  <si>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</si>
  <si>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</si>
  <si>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</si>
  <si>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</si>
  <si>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</si>
  <si>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</si>
  <si>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</si>
  <si>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</si>
  <si>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</si>
  <si>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</si>
  <si>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</si>
  <si>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</si>
  <si>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</si>
  <si>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</si>
  <si>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</si>
  <si>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</si>
  <si>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</si>
  <si>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</si>
  <si>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</si>
  <si>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</si>
  <si>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</si>
  <si>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</si>
  <si>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</si>
  <si>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</si>
  <si>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</si>
  <si>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</si>
  <si>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</si>
  <si>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</si>
  <si>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</si>
  <si>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</si>
  <si>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</si>
  <si>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</si>
  <si>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</si>
  <si>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</si>
  <si>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</si>
  <si>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</si>
  <si>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</si>
  <si>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</si>
  <si>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</si>
  <si>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</si>
  <si>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</si>
  <si>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</si>
  <si>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</si>
  <si>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</si>
  <si>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</si>
  <si>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</si>
  <si>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</si>
  <si>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</si>
  <si>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</si>
  <si>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</si>
  <si>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</si>
  <si>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</si>
  <si>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</si>
  <si>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</si>
  <si>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</si>
  <si>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</si>
  <si>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</si>
  <si>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</si>
  <si>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</si>
  <si>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</si>
  <si>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</si>
  <si>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</si>
  <si>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</si>
  <si>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</si>
  <si>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</si>
  <si>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</si>
  <si>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</si>
  <si>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</si>
  <si>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</si>
  <si>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</si>
  <si>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</si>
  <si>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</si>
  <si>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</si>
  <si>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</si>
  <si>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</si>
  <si>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</si>
  <si>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</si>
  <si>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</si>
  <si>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</si>
  <si>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</si>
  <si>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</si>
  <si>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</si>
  <si>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</si>
  <si>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</si>
  <si>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</si>
  <si>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</si>
  <si>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</si>
  <si>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</si>
  <si>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</si>
  <si>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</si>
  <si>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</si>
  <si>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</si>
  <si>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</si>
  <si>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</si>
  <si>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</si>
  <si>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</si>
  <si>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</si>
  <si>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</si>
  <si>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</si>
  <si>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</si>
  <si>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</si>
  <si>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</si>
  <si>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</si>
  <si>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</si>
  <si>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</si>
  <si>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</si>
  <si>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</si>
  <si>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</si>
  <si>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</si>
  <si>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</si>
  <si>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</si>
  <si>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</si>
  <si>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</si>
  <si>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</si>
  <si>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</si>
  <si>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</si>
  <si>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</si>
  <si>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</si>
  <si>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</si>
  <si>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</si>
  <si>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</si>
  <si>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</si>
  <si>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</si>
  <si>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</si>
  <si>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</si>
  <si>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</si>
  <si>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</si>
  <si>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</si>
  <si>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</si>
  <si>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</si>
  <si>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</si>
  <si>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</si>
  <si>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</si>
  <si>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</si>
  <si>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</si>
  <si>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</si>
  <si>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</si>
  <si>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</si>
  <si>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</si>
  <si>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</si>
  <si>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</si>
  <si>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</si>
  <si>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</si>
  <si>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</si>
  <si>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</si>
  <si>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</si>
  <si>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</si>
  <si>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</si>
  <si>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</si>
  <si>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</si>
  <si>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</si>
  <si>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</si>
  <si>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</si>
  <si>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</si>
  <si>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</si>
  <si>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</si>
  <si>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</si>
  <si>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</si>
  <si>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</si>
  <si>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</si>
  <si>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</si>
  <si>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</si>
  <si>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</si>
  <si>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</si>
  <si>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</si>
  <si>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</si>
  <si>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</si>
  <si>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</si>
  <si>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</si>
  <si>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</si>
  <si>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</si>
  <si>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</si>
  <si>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</si>
  <si>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</si>
  <si>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</si>
  <si>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</si>
  <si>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</si>
  <si>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</si>
  <si>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</si>
  <si>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</si>
  <si>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</si>
  <si>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</si>
  <si>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</si>
  <si>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</si>
  <si>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</si>
  <si>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</si>
  <si>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</si>
  <si>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</si>
  <si>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</si>
  <si>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</si>
  <si>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</si>
  <si>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</si>
  <si>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</si>
  <si>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</si>
  <si>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</si>
  <si>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</si>
  <si>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</si>
  <si>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</si>
  <si>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</si>
  <si>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</si>
  <si>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</si>
  <si>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</si>
  <si>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</si>
  <si>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</si>
  <si>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</si>
  <si>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</si>
  <si>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</si>
  <si>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</si>
  <si>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</si>
  <si>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</si>
  <si>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</si>
  <si>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</si>
  <si>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</si>
  <si>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</si>
  <si>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</si>
  <si>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</si>
  <si>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</si>
  <si>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</si>
  <si>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</si>
  <si>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</si>
  <si>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</si>
  <si>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</si>
  <si>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</si>
  <si>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</si>
  <si>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</si>
  <si>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</si>
  <si>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</si>
  <si>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</si>
  <si>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</si>
  <si>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</si>
  <si>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</si>
  <si>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</si>
  <si>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</si>
  <si>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</si>
  <si>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</si>
  <si>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</si>
  <si>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</si>
  <si>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</si>
  <si>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</si>
  <si>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</si>
  <si>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</si>
  <si>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</si>
  <si>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</si>
  <si>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</si>
  <si>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</si>
  <si>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</si>
  <si>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</si>
  <si>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</si>
  <si>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</si>
  <si>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</si>
  <si>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</si>
  <si>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</si>
  <si>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</si>
  <si>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</si>
  <si>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</si>
  <si>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</si>
  <si>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</si>
  <si>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</si>
  <si>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</si>
  <si>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</si>
  <si>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</si>
  <si>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</si>
  <si>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</si>
  <si>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</si>
  <si>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</si>
  <si>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</si>
  <si>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</si>
  <si>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</si>
  <si>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</si>
  <si>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</si>
  <si>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</si>
  <si>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</si>
  <si>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</si>
  <si>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</si>
  <si>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</si>
  <si>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</si>
  <si>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</si>
  <si>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</si>
  <si>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</si>
  <si>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</si>
  <si>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</si>
  <si>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</si>
  <si>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</si>
  <si>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</si>
  <si>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</si>
  <si>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</si>
  <si>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</si>
  <si>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</si>
  <si>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</si>
  <si>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</si>
  <si>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</si>
  <si>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</si>
  <si>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</si>
  <si>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</si>
  <si>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</si>
  <si>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</si>
  <si>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</si>
  <si>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</si>
  <si>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</si>
  <si>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</si>
  <si>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</si>
  <si>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</si>
  <si>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</si>
  <si>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</si>
  <si>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</si>
  <si>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</si>
  <si>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</si>
  <si>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</si>
  <si>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</si>
  <si>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</si>
  <si>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</si>
  <si>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</si>
  <si>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</si>
  <si>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</si>
  <si>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</si>
  <si>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</si>
  <si>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</si>
  <si>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</si>
  <si>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</si>
  <si>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</si>
  <si>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</si>
  <si>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</si>
  <si>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</si>
  <si>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</si>
  <si>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</si>
  <si>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</si>
  <si>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</si>
  <si>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</si>
  <si>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</si>
  <si>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</si>
  <si>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</si>
  <si>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</si>
  <si>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</si>
  <si>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</si>
  <si>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</si>
  <si>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</si>
  <si>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</si>
  <si>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</si>
  <si>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</si>
  <si>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</si>
  <si>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</si>
  <si>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</si>
  <si>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</si>
  <si>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</si>
  <si>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</si>
  <si>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</si>
  <si>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</si>
  <si>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</si>
  <si>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</si>
  <si>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</si>
  <si>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</si>
  <si>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</si>
  <si>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</si>
  <si>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</si>
  <si>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</si>
  <si>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</si>
  <si>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</si>
  <si>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</si>
  <si>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</si>
  <si>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</si>
  <si>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</si>
  <si>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</si>
  <si>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</si>
  <si>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</si>
  <si>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</si>
  <si>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</si>
  <si>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</si>
  <si>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</si>
  <si>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</si>
  <si>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</si>
  <si>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</si>
  <si>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</si>
  <si>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</si>
  <si>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</si>
  <si>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</si>
  <si>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</si>
  <si>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</si>
  <si>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</si>
  <si>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</si>
  <si>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</si>
  <si>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</si>
  <si>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</si>
  <si>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</si>
  <si>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</si>
  <si>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</si>
  <si>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</si>
  <si>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</si>
  <si>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</si>
  <si>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</si>
  <si>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</si>
  <si>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</si>
  <si>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</si>
  <si>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</si>
  <si>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</si>
  <si>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</si>
  <si>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</si>
  <si>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</si>
  <si>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</si>
  <si>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</si>
  <si>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</si>
  <si>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</si>
  <si>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</si>
  <si>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</si>
  <si>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</si>
  <si>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</si>
  <si>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</si>
  <si>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</si>
  <si>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</si>
  <si>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</si>
  <si>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</si>
  <si>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</si>
  <si>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</si>
  <si>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</si>
  <si>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</si>
  <si>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</si>
  <si>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</si>
  <si>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</si>
  <si>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</si>
  <si>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</si>
  <si>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</si>
  <si>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</si>
  <si>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</si>
  <si>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</si>
  <si>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</si>
  <si>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</si>
  <si>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</si>
  <si>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</si>
  <si>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</si>
  <si>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</si>
  <si>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</si>
  <si>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</si>
  <si>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</si>
  <si>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</si>
  <si>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</si>
  <si>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</si>
  <si>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</si>
  <si>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</si>
  <si>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</si>
  <si>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</si>
  <si>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</si>
  <si>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</si>
  <si>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</si>
  <si>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</si>
  <si>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</si>
  <si>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</si>
  <si>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</si>
  <si>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</si>
  <si>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</si>
  <si>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</si>
  <si>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</si>
  <si>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</si>
  <si>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</si>
  <si>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</si>
  <si>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</si>
  <si>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</si>
  <si>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</si>
  <si>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</si>
  <si>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</si>
  <si>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</si>
  <si>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</si>
  <si>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</si>
  <si>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</si>
  <si>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</si>
  <si>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</si>
  <si>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</si>
  <si>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</si>
  <si>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</si>
  <si>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</si>
  <si>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</si>
  <si>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</si>
  <si>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</si>
  <si>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</si>
  <si>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</si>
  <si>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</si>
  <si>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</si>
  <si>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</si>
  <si>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</si>
  <si>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</si>
  <si>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</si>
  <si>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</si>
  <si>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</si>
  <si>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</si>
  <si>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</si>
  <si>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</si>
  <si>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</si>
  <si>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</si>
  <si>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</si>
  <si>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</si>
  <si>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</si>
  <si>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</si>
  <si>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</si>
  <si>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</si>
  <si>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</si>
  <si>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</si>
  <si>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</si>
  <si>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</si>
  <si>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</si>
  <si>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</si>
  <si>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</si>
  <si>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</si>
  <si>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</si>
  <si>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</si>
  <si>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</si>
  <si>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</si>
  <si>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</si>
  <si>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</si>
  <si>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</si>
  <si>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</si>
  <si>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</si>
  <si>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</si>
  <si>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</si>
  <si>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</si>
  <si>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</si>
  <si>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</si>
  <si>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</si>
  <si>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</si>
  <si>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</si>
  <si>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</si>
  <si>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</si>
  <si>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</si>
  <si>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</si>
  <si>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</si>
  <si>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</si>
  <si>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</si>
  <si>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</si>
  <si>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</si>
  <si>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</si>
  <si>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</si>
  <si>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</si>
  <si>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</si>
  <si>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</si>
  <si>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</si>
  <si>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</si>
  <si>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</si>
  <si>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</si>
  <si>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</si>
  <si>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</si>
  <si>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</si>
  <si>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</si>
  <si>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</si>
  <si>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</si>
  <si>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</si>
  <si>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</si>
  <si>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</si>
  <si>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</si>
  <si>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</si>
  <si>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</si>
  <si>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</si>
  <si>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</si>
  <si>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</si>
  <si>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</si>
  <si>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</si>
  <si>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</si>
  <si>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</si>
  <si>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</si>
  <si>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</si>
  <si>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</si>
  <si>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</si>
  <si>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</si>
  <si>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</si>
  <si>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</si>
  <si>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</si>
  <si>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</si>
  <si>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</si>
  <si>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</si>
  <si>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</si>
  <si>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</si>
  <si>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</si>
  <si>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</si>
  <si>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</si>
  <si>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</si>
  <si>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</si>
  <si>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</si>
  <si>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</si>
  <si>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</si>
  <si>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</si>
  <si>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</si>
  <si>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</si>
  <si>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</si>
  <si>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</si>
  <si>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</si>
  <si>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</si>
  <si>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</si>
  <si>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</si>
  <si>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</si>
  <si>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</si>
  <si>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</si>
  <si>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</si>
  <si>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</si>
  <si>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</si>
  <si>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</si>
  <si>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</si>
  <si>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</si>
  <si>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</si>
  <si>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</si>
  <si>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</si>
  <si>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</si>
  <si>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</si>
  <si>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</si>
  <si>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</si>
  <si>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</si>
  <si>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</si>
  <si>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</si>
  <si>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</si>
  <si>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</si>
  <si>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</si>
  <si>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</si>
  <si>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</si>
  <si>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</si>
  <si>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</si>
  <si>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</si>
  <si>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</si>
  <si>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</si>
  <si>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</si>
  <si>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</si>
  <si>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</si>
  <si>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</si>
  <si>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</si>
  <si>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</si>
  <si>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</si>
  <si>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</si>
  <si>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</si>
  <si>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</si>
  <si>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</si>
  <si>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</si>
  <si>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</si>
  <si>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</si>
  <si>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</si>
  <si>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</si>
  <si>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</si>
  <si>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</si>
  <si>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</si>
  <si>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</si>
  <si>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</si>
  <si>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</si>
  <si>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</si>
  <si>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</si>
  <si>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</si>
  <si>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</si>
  <si>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</si>
  <si>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</si>
  <si>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</si>
  <si>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</si>
  <si>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</si>
  <si>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</si>
  <si>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</si>
  <si>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</si>
  <si>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</si>
  <si>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</si>
  <si>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</si>
  <si>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</si>
  <si>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</si>
  <si>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</si>
  <si>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</si>
  <si>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</si>
  <si>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</si>
  <si>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</si>
  <si>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</si>
  <si>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</si>
  <si>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</si>
  <si>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</si>
  <si>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</si>
  <si>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</si>
  <si>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</si>
  <si>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</si>
  <si>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</si>
  <si>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</si>
  <si>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</si>
  <si>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</si>
  <si>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</si>
  <si>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</si>
  <si>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</si>
  <si>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</si>
  <si>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</si>
  <si>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</si>
  <si>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</si>
  <si>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</si>
  <si>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</si>
  <si>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</si>
  <si>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</si>
  <si>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</si>
  <si>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</si>
  <si>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</si>
  <si>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</si>
  <si>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</si>
  <si>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</si>
  <si>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</si>
  <si>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</si>
  <si>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</si>
  <si>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</si>
  <si>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</si>
  <si>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</si>
  <si>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</si>
  <si>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</si>
  <si>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</si>
  <si>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</si>
  <si>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</si>
  <si>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</si>
  <si>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</si>
  <si>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</si>
  <si>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</si>
  <si>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</si>
  <si>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</si>
  <si>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</si>
  <si>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</si>
  <si>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</si>
  <si>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</si>
  <si>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</si>
  <si>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</si>
  <si>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</si>
  <si>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</si>
  <si>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</si>
  <si>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</si>
  <si>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</si>
  <si>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</si>
  <si>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</si>
  <si>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</si>
  <si>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</si>
  <si>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</si>
  <si>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</si>
  <si>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</si>
  <si>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</si>
  <si>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</si>
  <si>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</si>
  <si>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</si>
  <si>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</si>
  <si>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</si>
  <si>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</si>
  <si>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</si>
  <si>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</si>
  <si>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</si>
  <si>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</si>
  <si>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</si>
  <si>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</si>
  <si>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</si>
  <si>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</si>
  <si>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</si>
  <si>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</si>
  <si>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</si>
  <si>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</si>
  <si>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</si>
  <si>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</si>
  <si>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</si>
  <si>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</si>
  <si>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</si>
  <si>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</si>
  <si>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</si>
  <si>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</si>
  <si>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</si>
  <si>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</si>
  <si>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</si>
  <si>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</si>
  <si>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</si>
  <si>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</si>
  <si>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</si>
  <si>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</si>
  <si>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</si>
  <si>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</si>
  <si>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</si>
  <si>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</si>
  <si>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</si>
  <si>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</si>
  <si>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</si>
  <si>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</si>
  <si>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</si>
  <si>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</si>
  <si>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</si>
  <si>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</si>
  <si>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</si>
  <si>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</si>
  <si>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</si>
  <si>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</si>
  <si>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</si>
  <si>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</si>
  <si>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</si>
  <si>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</si>
  <si>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</si>
  <si>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</si>
  <si>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</si>
  <si>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</si>
  <si>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</si>
  <si>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</si>
  <si>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</si>
  <si>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</si>
  <si>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</si>
  <si>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</si>
  <si>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</si>
  <si>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</si>
  <si>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</si>
  <si>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</si>
  <si>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</si>
  <si>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</si>
  <si>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</si>
  <si>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</si>
  <si>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</si>
  <si>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</si>
  <si>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</si>
  <si>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</si>
  <si>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</si>
  <si>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</si>
  <si>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</si>
  <si>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</si>
  <si>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</si>
  <si>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</si>
  <si>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</si>
  <si>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</si>
  <si>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</si>
  <si>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</si>
  <si>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</si>
  <si>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</si>
  <si>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</si>
  <si>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</si>
  <si>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</si>
  <si>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</si>
  <si>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</si>
  <si>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</si>
  <si>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</si>
  <si>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</si>
  <si>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</si>
  <si>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</si>
  <si>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</si>
  <si>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</si>
  <si>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</si>
  <si>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</si>
  <si>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</si>
  <si>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</si>
  <si>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</si>
  <si>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</si>
  <si>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</si>
  <si>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</si>
  <si>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</si>
  <si>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</si>
  <si>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</si>
  <si>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</si>
  <si>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</si>
  <si>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</si>
  <si>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</si>
  <si>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</si>
  <si>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</si>
  <si>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</si>
  <si>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</si>
  <si>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</si>
  <si>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</si>
  <si>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</si>
  <si>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</si>
  <si>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</si>
  <si>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</si>
  <si>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</si>
  <si>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</si>
  <si>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</si>
  <si>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</si>
  <si>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</si>
  <si>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</si>
  <si>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</si>
  <si>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</si>
  <si>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</si>
  <si>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</si>
  <si>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</si>
  <si>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</si>
  <si>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</si>
  <si>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</si>
  <si>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</si>
  <si>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</si>
  <si>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</si>
  <si>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</si>
  <si>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</si>
  <si>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</si>
  <si>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</si>
  <si>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</si>
  <si>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</si>
  <si>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</si>
  <si>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</si>
  <si>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</si>
  <si>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</si>
  <si>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</si>
  <si>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</si>
  <si>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</si>
  <si>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</si>
  <si>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</si>
  <si>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</si>
  <si>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</si>
  <si>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</si>
  <si>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</si>
  <si>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</si>
  <si>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</si>
  <si>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</si>
  <si>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</si>
  <si>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</si>
  <si>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</si>
  <si>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</si>
  <si>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</si>
  <si>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</si>
  <si>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</si>
  <si>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</si>
  <si>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</si>
  <si>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</si>
  <si>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</si>
  <si>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</si>
  <si>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</si>
  <si>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</si>
  <si>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</si>
  <si>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</si>
  <si>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</si>
  <si>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</si>
  <si>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</si>
  <si>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</si>
  <si>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</si>
  <si>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</si>
  <si>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</si>
  <si>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</si>
  <si>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</si>
  <si>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</si>
  <si>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</si>
  <si>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</si>
  <si>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</si>
  <si>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</si>
  <si>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</si>
  <si>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</si>
  <si>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</si>
  <si>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</si>
  <si>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</si>
  <si>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</si>
  <si>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</si>
  <si>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</si>
  <si>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</si>
  <si>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</si>
  <si>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</si>
  <si>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</si>
  <si>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</si>
  <si>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</si>
  <si>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</si>
  <si>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</si>
  <si>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</si>
  <si>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</si>
  <si>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</si>
  <si>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</si>
  <si>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</si>
  <si>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</si>
  <si>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</si>
  <si>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</si>
  <si>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</si>
  <si>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</si>
  <si>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</si>
  <si>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</si>
  <si>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</si>
  <si>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</si>
  <si>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</si>
  <si>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</si>
  <si>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</si>
  <si>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</si>
  <si>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</si>
  <si>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</si>
  <si>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</si>
  <si>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</si>
  <si>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</si>
  <si>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</si>
  <si>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</si>
  <si>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</si>
  <si>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</si>
  <si>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</si>
  <si>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</si>
  <si>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</si>
  <si>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</si>
  <si>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</si>
  <si>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</si>
  <si>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</si>
  <si>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</si>
  <si>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</si>
  <si>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</si>
  <si>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</si>
  <si>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</si>
  <si>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</si>
  <si>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</si>
  <si>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</si>
  <si>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</si>
  <si>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</si>
  <si>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</si>
  <si>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</si>
  <si>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</si>
  <si>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</si>
  <si>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</si>
  <si>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</si>
  <si>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</si>
  <si>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</si>
  <si>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</si>
  <si>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</si>
  <si>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</si>
  <si>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</si>
  <si>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</si>
  <si>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</si>
  <si>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</si>
  <si>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</si>
  <si>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</si>
  <si>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</si>
  <si>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</si>
  <si>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</si>
  <si>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</si>
  <si>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</si>
  <si>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</si>
  <si>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</si>
  <si>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</si>
  <si>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</si>
  <si>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</si>
  <si>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</si>
  <si>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</si>
  <si>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</si>
  <si>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</si>
  <si>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</si>
  <si>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</si>
  <si>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</si>
  <si>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</si>
  <si>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</si>
  <si>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</si>
  <si>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</si>
  <si>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</si>
  <si>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</si>
  <si>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</si>
  <si>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</si>
  <si>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</si>
  <si>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</si>
  <si>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</si>
  <si>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</si>
  <si>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</si>
  <si>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</si>
  <si>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</si>
  <si>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</si>
  <si>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</si>
  <si>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</si>
  <si>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</si>
  <si>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</si>
  <si>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</si>
  <si>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</si>
  <si>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</si>
  <si>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</si>
  <si>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</si>
  <si>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</si>
  <si>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</si>
  <si>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</si>
  <si>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</si>
  <si>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</si>
  <si>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</si>
  <si>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</si>
  <si>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</si>
  <si>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</si>
  <si>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</si>
  <si>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</si>
  <si>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</si>
  <si>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</si>
  <si>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</si>
  <si>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</si>
  <si>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</si>
  <si>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</si>
  <si>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</si>
  <si>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</si>
  <si>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</si>
  <si>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</si>
  <si>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</si>
  <si>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</si>
  <si>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</si>
  <si>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</si>
  <si>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</si>
  <si>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</si>
  <si>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</si>
  <si>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</si>
  <si>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</si>
  <si>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</si>
  <si>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</si>
  <si>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</si>
  <si>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</si>
  <si>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</si>
  <si>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</si>
  <si>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</si>
  <si>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</si>
  <si>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</si>
  <si>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</si>
  <si>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</si>
  <si>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</si>
  <si>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</si>
  <si>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</si>
  <si>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</si>
  <si>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</si>
  <si>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</si>
  <si>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</si>
  <si>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</si>
  <si>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</si>
  <si>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</si>
  <si>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</si>
  <si>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</si>
  <si>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</si>
  <si>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</si>
  <si>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</si>
  <si>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</si>
  <si>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</si>
  <si>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</si>
  <si>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</si>
  <si>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</si>
  <si>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</si>
  <si>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</si>
  <si>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</si>
  <si>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</si>
  <si>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</si>
  <si>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</si>
  <si>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</si>
  <si>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</si>
  <si>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</si>
  <si>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</si>
  <si>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</si>
  <si>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</si>
  <si>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</si>
  <si>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</si>
  <si>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</si>
  <si>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</si>
  <si>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</si>
  <si>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</si>
  <si>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</si>
  <si>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</si>
  <si>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</si>
  <si>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</si>
  <si>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</si>
  <si>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</si>
  <si>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</si>
  <si>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</si>
  <si>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</si>
  <si>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</si>
  <si>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</si>
  <si>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</si>
  <si>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</si>
  <si>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</si>
  <si>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</si>
  <si>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</si>
  <si>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</si>
  <si>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</si>
  <si>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</si>
  <si>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</si>
  <si>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</si>
  <si>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</si>
  <si>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</si>
  <si>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</si>
  <si>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</si>
  <si>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</si>
  <si>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</si>
  <si>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</si>
  <si>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</si>
  <si>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</si>
  <si>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</si>
  <si>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</si>
  <si>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</si>
  <si>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</si>
  <si>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</si>
  <si>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</si>
  <si>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</si>
  <si>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</si>
  <si>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</si>
  <si>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</si>
  <si>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</si>
  <si>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</si>
  <si>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</si>
  <si>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</si>
  <si>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</si>
  <si>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</si>
  <si>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</si>
  <si>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</si>
  <si>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</si>
  <si>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</si>
  <si>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</si>
  <si>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</si>
  <si>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</si>
  <si>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</si>
  <si>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</si>
  <si>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</si>
  <si>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</si>
  <si>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</si>
  <si>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</si>
  <si>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</si>
  <si>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</si>
  <si>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</si>
  <si>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</si>
  <si>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</si>
  <si>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</si>
  <si>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</si>
  <si>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</si>
  <si>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</si>
  <si>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</si>
  <si>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</si>
  <si>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</si>
  <si>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</si>
  <si>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</si>
  <si>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</si>
  <si>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</si>
  <si>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</si>
  <si>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</si>
  <si>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</si>
  <si>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</si>
  <si>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</si>
  <si>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</si>
  <si>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</si>
  <si>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</si>
  <si>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</si>
  <si>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</si>
  <si>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</si>
  <si>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</si>
  <si>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</si>
  <si>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</si>
  <si>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</si>
  <si>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</si>
  <si>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</si>
  <si>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</si>
  <si>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</si>
  <si>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</si>
  <si>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</si>
  <si>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</si>
  <si>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</si>
  <si>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</si>
  <si>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</si>
  <si>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</si>
  <si>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</si>
  <si>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</si>
  <si>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</si>
  <si>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</si>
  <si>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</si>
  <si>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</si>
  <si>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</si>
  <si>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</si>
  <si>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</si>
  <si>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</si>
  <si>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</si>
  <si>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</si>
  <si>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</si>
  <si>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</si>
  <si>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</si>
  <si>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</si>
  <si>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</si>
  <si>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</si>
  <si>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</si>
  <si>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</si>
  <si>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</si>
  <si>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</si>
  <si>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</si>
  <si>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</si>
  <si>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</si>
  <si>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</si>
  <si>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</si>
  <si>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</si>
  <si>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</si>
  <si>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</si>
  <si>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</si>
  <si>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</si>
  <si>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</si>
  <si>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</si>
  <si>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</si>
  <si>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</si>
  <si>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</si>
  <si>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</si>
  <si>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</si>
  <si>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</si>
  <si>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</si>
  <si>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</si>
  <si>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</si>
  <si>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</si>
  <si>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</si>
  <si>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</si>
  <si>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</si>
  <si>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</si>
  <si>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</si>
  <si>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</si>
  <si>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</si>
  <si>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</si>
  <si>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</si>
  <si>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</si>
  <si>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</si>
  <si>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</si>
  <si>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</si>
  <si>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</si>
  <si>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</si>
  <si>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</si>
  <si>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</si>
  <si>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</si>
  <si>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</si>
  <si>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</si>
  <si>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</si>
  <si>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</si>
  <si>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</si>
  <si>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</si>
  <si>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</si>
  <si>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</si>
  <si>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</si>
  <si>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</si>
  <si>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</si>
  <si>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</si>
  <si>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</si>
  <si>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</si>
  <si>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</si>
  <si>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</si>
  <si>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</si>
  <si>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</si>
  <si>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</si>
  <si>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</si>
  <si>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</si>
  <si>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</si>
  <si>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</si>
  <si>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</si>
  <si>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</si>
  <si>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</si>
  <si>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</si>
  <si>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</si>
  <si>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</si>
  <si>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</si>
  <si>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</si>
  <si>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</si>
  <si>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</si>
  <si>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</si>
  <si>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</si>
  <si>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</si>
  <si>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</si>
  <si>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</si>
  <si>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</si>
  <si>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</si>
  <si>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</si>
  <si>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</si>
  <si>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</si>
  <si>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</si>
  <si>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</si>
  <si>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</si>
  <si>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</si>
  <si>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</si>
  <si>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</si>
  <si>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</si>
  <si>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</si>
  <si>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</si>
  <si>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</si>
  <si>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</si>
  <si>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</si>
  <si>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</si>
  <si>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</si>
  <si>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</si>
  <si>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</si>
  <si>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</si>
  <si>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</si>
  <si>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</si>
  <si>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</si>
  <si>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</si>
  <si>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</si>
  <si>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</si>
  <si>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</si>
  <si>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</si>
  <si>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</si>
  <si>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</si>
  <si>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</si>
  <si>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</si>
  <si>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</si>
  <si>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</si>
  <si>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</si>
  <si>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</si>
  <si>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</si>
  <si>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</si>
  <si>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</si>
  <si>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</si>
  <si>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</si>
  <si>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</si>
  <si>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</si>
  <si>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</si>
  <si>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</si>
  <si>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</si>
  <si>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</si>
  <si>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</si>
  <si>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</si>
  <si>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</si>
  <si>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</si>
  <si>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</si>
  <si>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</si>
  <si>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</si>
  <si>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</si>
  <si>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</si>
  <si>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</si>
  <si>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</si>
  <si>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</si>
  <si>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</si>
  <si>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</si>
  <si>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</si>
  <si>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</si>
  <si>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</si>
  <si>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</si>
  <si>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</si>
  <si>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</si>
  <si>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</si>
  <si>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</si>
  <si>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</si>
  <si>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</si>
  <si>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</si>
  <si>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</si>
  <si>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</si>
  <si>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</si>
  <si>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</si>
  <si>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</si>
  <si>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</si>
  <si>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</si>
  <si>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</si>
  <si>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</si>
  <si>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</si>
  <si>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</si>
  <si>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</si>
  <si>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</si>
  <si>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</si>
  <si>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</si>
  <si>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</si>
  <si>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</si>
  <si>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</si>
  <si>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</si>
  <si>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</si>
  <si>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</si>
  <si>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</si>
  <si>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</si>
  <si>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</si>
  <si>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</si>
  <si>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</si>
  <si>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</si>
  <si>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</si>
  <si>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</si>
  <si>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</si>
  <si>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</si>
  <si>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</si>
  <si>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</si>
  <si>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</si>
  <si>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</si>
  <si>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</si>
  <si>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</si>
  <si>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</si>
  <si>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</si>
  <si>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</si>
  <si>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</si>
  <si>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</si>
  <si>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</si>
  <si>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</si>
  <si>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</si>
  <si>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</si>
  <si>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</si>
  <si>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</si>
  <si>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</si>
  <si>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</si>
  <si>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</si>
  <si>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</si>
  <si>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</si>
  <si>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</si>
  <si>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</si>
  <si>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</si>
  <si>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</si>
  <si>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</si>
  <si>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</si>
  <si>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</si>
  <si>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</si>
  <si>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</si>
  <si>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</si>
  <si>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</si>
  <si>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</si>
  <si>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</si>
  <si>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</si>
  <si>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</si>
  <si>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</si>
  <si>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</si>
  <si>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</si>
  <si>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</si>
  <si>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</si>
  <si>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</si>
  <si>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</si>
  <si>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</si>
  <si>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</si>
  <si>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</si>
  <si>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</si>
  <si>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</si>
  <si>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</si>
  <si>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</si>
  <si>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</si>
  <si>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</si>
  <si>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</si>
  <si>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</si>
  <si>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</si>
  <si>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</si>
  <si>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</si>
  <si>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</si>
  <si>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</si>
  <si>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</si>
  <si>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</si>
  <si>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</si>
  <si>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</si>
  <si>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</si>
  <si>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</si>
  <si>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</si>
  <si>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</si>
  <si>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</si>
  <si>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</si>
  <si>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</si>
  <si>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</si>
  <si>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</si>
  <si>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</si>
  <si>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</si>
  <si>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</si>
  <si>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</si>
  <si>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</si>
  <si>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</si>
  <si>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</si>
  <si>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</si>
  <si>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</si>
  <si>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</si>
  <si>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</si>
  <si>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</si>
  <si>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</si>
  <si>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</si>
  <si>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</si>
  <si>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</si>
  <si>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</si>
  <si>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</si>
  <si>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</si>
  <si>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</si>
  <si>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</si>
  <si>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</si>
  <si>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</si>
  <si>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</si>
  <si>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</si>
  <si>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</si>
  <si>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</si>
  <si>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</si>
  <si>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</si>
  <si>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</si>
  <si>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</si>
  <si>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</si>
  <si>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</si>
  <si>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</si>
  <si>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</si>
  <si>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</si>
  <si>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</si>
  <si>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</si>
  <si>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</si>
  <si>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</si>
  <si>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</si>
  <si>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</si>
  <si>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</si>
  <si>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CMRT Rollup</t>
  </si>
  <si>
    <t>3 Great Valley Parkway</t>
  </si>
  <si>
    <t>Abrahim Ramadan</t>
  </si>
  <si>
    <t>EHS Product Specialist</t>
  </si>
  <si>
    <t>conflictminerals.rcoi@vpgsensors.com</t>
  </si>
  <si>
    <t>919-374-5810 ext. 199</t>
  </si>
  <si>
    <t>www.vpgsensors.com</t>
  </si>
  <si>
    <t/>
  </si>
  <si>
    <t>China</t>
  </si>
  <si>
    <t>United States, China, Japan</t>
  </si>
  <si>
    <t>Srinivasan Reghupathy</t>
  </si>
  <si>
    <t>Srinivasan.Reghupathy@VPGSensors.com</t>
  </si>
  <si>
    <t>+91 44 7115 4076</t>
  </si>
  <si>
    <t>Vishay Transducers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</si>
</sst>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5"/>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3" sqref="B53"/>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0"/>
      <c r="B2" s="38" t="s">
        <v>847</v>
      </c>
      <c r="C2" s="36"/>
      <c r="D2" s="206"/>
      <c r="E2" s="3"/>
      <c r="F2" s="36"/>
      <c r="G2" s="34"/>
    </row>
    <row r="3" spans="1:7">
      <c r="A3" s="370"/>
      <c r="B3" s="5" t="s">
        <v>839</v>
      </c>
      <c r="C3" s="6"/>
      <c r="D3" s="207"/>
      <c r="E3" s="3"/>
      <c r="F3" s="6"/>
      <c r="G3" s="34"/>
    </row>
    <row r="4" spans="1:7" ht="15.75">
      <c r="A4" s="370"/>
      <c r="B4" s="41" t="s">
        <v>849</v>
      </c>
      <c r="C4" s="7"/>
      <c r="D4" s="208"/>
      <c r="E4" s="3"/>
      <c r="F4" s="7"/>
      <c r="G4" s="34"/>
    </row>
    <row r="5" spans="1:7">
      <c r="A5" s="370"/>
      <c r="B5" s="40" t="s">
        <v>1040</v>
      </c>
      <c r="C5" s="4"/>
      <c r="D5" s="209"/>
      <c r="E5" s="3"/>
      <c r="F5" s="4"/>
      <c r="G5" s="34"/>
    </row>
    <row r="6" spans="1:7">
      <c r="A6" s="370"/>
      <c r="B6" s="8"/>
      <c r="C6" s="8"/>
      <c r="D6" s="210"/>
      <c r="E6" s="8"/>
      <c r="F6" s="8"/>
      <c r="G6" s="34"/>
    </row>
    <row r="7" spans="1:7">
      <c r="A7" s="370"/>
      <c r="B7" s="8"/>
      <c r="C7" s="8"/>
      <c r="D7" s="210"/>
      <c r="E7" s="8"/>
      <c r="F7" s="8"/>
      <c r="G7" s="34"/>
    </row>
    <row r="8" spans="1:7">
      <c r="A8" s="370"/>
      <c r="B8" s="8"/>
      <c r="C8" s="8"/>
      <c r="D8" s="210"/>
      <c r="E8" s="8"/>
      <c r="F8" s="8"/>
      <c r="G8" s="34"/>
    </row>
    <row r="9" spans="1:7">
      <c r="A9" s="370"/>
      <c r="B9" s="373" t="s">
        <v>850</v>
      </c>
      <c r="C9" s="373"/>
      <c r="D9" s="373"/>
      <c r="E9" s="373"/>
      <c r="F9" s="373"/>
      <c r="G9" s="34"/>
    </row>
    <row r="10" spans="1:7" ht="27" customHeight="1">
      <c r="A10" s="370"/>
      <c r="B10" s="374" t="s">
        <v>438</v>
      </c>
      <c r="C10" s="374"/>
      <c r="D10" s="374"/>
      <c r="E10" s="374"/>
      <c r="F10" s="374"/>
      <c r="G10" s="34"/>
    </row>
    <row r="11" spans="1:7" ht="27" customHeight="1">
      <c r="A11" s="370"/>
      <c r="B11" s="375"/>
      <c r="C11" s="375"/>
      <c r="D11" s="375"/>
      <c r="E11" s="375"/>
      <c r="F11" s="375"/>
      <c r="G11" s="34"/>
    </row>
    <row r="12" spans="1:7">
      <c r="A12" s="370"/>
      <c r="B12" s="42" t="s">
        <v>848</v>
      </c>
      <c r="C12" s="43" t="s">
        <v>851</v>
      </c>
      <c r="D12" s="211" t="s">
        <v>852</v>
      </c>
      <c r="E12" s="43" t="s">
        <v>612</v>
      </c>
      <c r="F12" s="43" t="s">
        <v>613</v>
      </c>
      <c r="G12" s="34"/>
    </row>
    <row r="13" spans="1:7" ht="33.75">
      <c r="A13" s="370"/>
      <c r="B13" s="2">
        <v>1</v>
      </c>
      <c r="C13" s="37" t="s">
        <v>1088</v>
      </c>
      <c r="D13" s="39" t="s">
        <v>876</v>
      </c>
      <c r="E13" s="194" t="s">
        <v>853</v>
      </c>
      <c r="F13" s="194"/>
      <c r="G13" s="34"/>
    </row>
    <row r="14" spans="1:7" ht="33.75">
      <c r="A14" s="370"/>
      <c r="B14" s="2">
        <v>2</v>
      </c>
      <c r="C14" s="37" t="s">
        <v>1088</v>
      </c>
      <c r="D14" s="39" t="s">
        <v>1025</v>
      </c>
      <c r="E14" s="194" t="s">
        <v>530</v>
      </c>
      <c r="F14" s="194" t="s">
        <v>531</v>
      </c>
      <c r="G14" s="34"/>
    </row>
    <row r="15" spans="1:7" ht="89.1" customHeight="1">
      <c r="A15" s="370"/>
      <c r="B15" s="355">
        <v>2.0099999999999998</v>
      </c>
      <c r="C15" s="367" t="s">
        <v>1088</v>
      </c>
      <c r="D15" s="376" t="s">
        <v>2263</v>
      </c>
      <c r="E15" s="195" t="s">
        <v>614</v>
      </c>
      <c r="F15" s="195" t="s">
        <v>617</v>
      </c>
      <c r="G15" s="34"/>
    </row>
    <row r="16" spans="1:7" ht="99" customHeight="1">
      <c r="A16" s="370"/>
      <c r="B16" s="356"/>
      <c r="C16" s="368"/>
      <c r="D16" s="377"/>
      <c r="E16" s="196"/>
      <c r="F16" s="196" t="s">
        <v>615</v>
      </c>
      <c r="G16" s="34"/>
    </row>
    <row r="17" spans="1:7" ht="63" customHeight="1">
      <c r="A17" s="370"/>
      <c r="B17" s="357"/>
      <c r="C17" s="369"/>
      <c r="D17" s="378"/>
      <c r="E17" s="37"/>
      <c r="F17" s="37" t="s">
        <v>616</v>
      </c>
      <c r="G17" s="34"/>
    </row>
    <row r="18" spans="1:7" ht="117" customHeight="1">
      <c r="A18" s="370"/>
      <c r="B18" s="355">
        <v>2.02</v>
      </c>
      <c r="C18" s="367" t="s">
        <v>1088</v>
      </c>
      <c r="D18" s="376" t="s">
        <v>2264</v>
      </c>
      <c r="E18" s="195" t="s">
        <v>439</v>
      </c>
      <c r="F18" s="195" t="s">
        <v>525</v>
      </c>
      <c r="G18" s="34"/>
    </row>
    <row r="19" spans="1:7" ht="71.099999999999994" customHeight="1">
      <c r="A19" s="370"/>
      <c r="B19" s="356"/>
      <c r="C19" s="368"/>
      <c r="D19" s="377"/>
      <c r="E19" s="196" t="s">
        <v>529</v>
      </c>
      <c r="F19" s="196" t="s">
        <v>440</v>
      </c>
      <c r="G19" s="34"/>
    </row>
    <row r="20" spans="1:7" ht="90.75" customHeight="1">
      <c r="A20" s="370"/>
      <c r="B20" s="356"/>
      <c r="C20" s="368"/>
      <c r="D20" s="377"/>
      <c r="E20" s="196"/>
      <c r="F20" s="196" t="s">
        <v>619</v>
      </c>
      <c r="G20" s="34"/>
    </row>
    <row r="21" spans="1:7" ht="74.25" customHeight="1">
      <c r="A21" s="370"/>
      <c r="B21" s="357"/>
      <c r="C21" s="369"/>
      <c r="D21" s="378"/>
      <c r="E21" s="37"/>
      <c r="F21" s="37" t="s">
        <v>618</v>
      </c>
      <c r="G21" s="34"/>
    </row>
    <row r="22" spans="1:7" ht="90" customHeight="1">
      <c r="A22" s="370"/>
      <c r="B22" s="361">
        <v>2.0299999999999998</v>
      </c>
      <c r="C22" s="361" t="s">
        <v>822</v>
      </c>
      <c r="D22" s="364" t="s">
        <v>2265</v>
      </c>
      <c r="E22" s="367" t="s">
        <v>437</v>
      </c>
      <c r="F22" s="195" t="s">
        <v>460</v>
      </c>
      <c r="G22" s="34"/>
    </row>
    <row r="23" spans="1:7" ht="109.5" customHeight="1">
      <c r="A23" s="370"/>
      <c r="B23" s="362"/>
      <c r="C23" s="362"/>
      <c r="D23" s="365"/>
      <c r="E23" s="368"/>
      <c r="F23" s="196" t="s">
        <v>823</v>
      </c>
      <c r="G23" s="34"/>
    </row>
    <row r="24" spans="1:7" ht="74.25" customHeight="1">
      <c r="A24" s="370"/>
      <c r="B24" s="363"/>
      <c r="C24" s="363"/>
      <c r="D24" s="366"/>
      <c r="E24" s="369"/>
      <c r="F24" s="37" t="s">
        <v>436</v>
      </c>
      <c r="G24" s="34"/>
    </row>
    <row r="25" spans="1:7" ht="72" customHeight="1">
      <c r="A25" s="370"/>
      <c r="B25" s="2" t="s">
        <v>458</v>
      </c>
      <c r="C25" s="37" t="s">
        <v>459</v>
      </c>
      <c r="D25" s="39" t="s">
        <v>2266</v>
      </c>
      <c r="E25" s="37" t="s">
        <v>2261</v>
      </c>
      <c r="F25" s="37" t="s">
        <v>461</v>
      </c>
      <c r="G25" s="34"/>
    </row>
    <row r="26" spans="1:7" ht="98.1" customHeight="1">
      <c r="A26" s="370"/>
      <c r="B26" s="358">
        <v>3</v>
      </c>
      <c r="C26" s="355" t="s">
        <v>70</v>
      </c>
      <c r="D26" s="376" t="s">
        <v>2267</v>
      </c>
      <c r="E26" s="367" t="s">
        <v>0</v>
      </c>
      <c r="F26" s="195" t="s">
        <v>64</v>
      </c>
      <c r="G26" s="34"/>
    </row>
    <row r="27" spans="1:7" ht="90" customHeight="1">
      <c r="A27" s="370"/>
      <c r="B27" s="359"/>
      <c r="C27" s="356"/>
      <c r="D27" s="377"/>
      <c r="E27" s="368"/>
      <c r="F27" s="196" t="s">
        <v>59</v>
      </c>
      <c r="G27" s="34"/>
    </row>
    <row r="28" spans="1:7" ht="19.350000000000001" customHeight="1">
      <c r="A28" s="370"/>
      <c r="B28" s="359"/>
      <c r="C28" s="356"/>
      <c r="D28" s="377"/>
      <c r="E28" s="368"/>
      <c r="F28" s="196" t="s">
        <v>60</v>
      </c>
      <c r="G28" s="34"/>
    </row>
    <row r="29" spans="1:7" ht="74.650000000000006" customHeight="1">
      <c r="A29" s="370"/>
      <c r="B29" s="359"/>
      <c r="C29" s="356"/>
      <c r="D29" s="377"/>
      <c r="E29" s="368"/>
      <c r="F29" s="196" t="s">
        <v>61</v>
      </c>
      <c r="G29" s="34"/>
    </row>
    <row r="30" spans="1:7" ht="62.65" customHeight="1">
      <c r="A30" s="370"/>
      <c r="B30" s="359"/>
      <c r="C30" s="356"/>
      <c r="D30" s="377"/>
      <c r="E30" s="368"/>
      <c r="F30" s="196" t="s">
        <v>62</v>
      </c>
      <c r="G30" s="34"/>
    </row>
    <row r="31" spans="1:7" ht="81" customHeight="1">
      <c r="A31" s="370"/>
      <c r="B31" s="359"/>
      <c r="C31" s="356"/>
      <c r="D31" s="377"/>
      <c r="E31" s="368"/>
      <c r="F31" s="196" t="s">
        <v>63</v>
      </c>
      <c r="G31" s="34"/>
    </row>
    <row r="32" spans="1:7" ht="48.75" customHeight="1">
      <c r="A32" s="370"/>
      <c r="B32" s="359"/>
      <c r="C32" s="356"/>
      <c r="D32" s="377"/>
      <c r="E32" s="368"/>
      <c r="F32" s="196" t="s">
        <v>66</v>
      </c>
      <c r="G32" s="34"/>
    </row>
    <row r="33" spans="1:7" ht="98.65" customHeight="1">
      <c r="A33" s="370"/>
      <c r="B33" s="359"/>
      <c r="C33" s="356"/>
      <c r="D33" s="377"/>
      <c r="E33" s="368"/>
      <c r="F33" s="196" t="s">
        <v>65</v>
      </c>
      <c r="G33" s="34"/>
    </row>
    <row r="34" spans="1:7" ht="89.1" customHeight="1">
      <c r="A34" s="370"/>
      <c r="B34" s="359"/>
      <c r="C34" s="356"/>
      <c r="D34" s="377"/>
      <c r="E34" s="368"/>
      <c r="F34" s="196" t="s">
        <v>67</v>
      </c>
      <c r="G34" s="34"/>
    </row>
    <row r="35" spans="1:7" ht="29.1" customHeight="1">
      <c r="A35" s="370"/>
      <c r="B35" s="359"/>
      <c r="C35" s="356"/>
      <c r="D35" s="377"/>
      <c r="E35" s="368"/>
      <c r="F35" s="196" t="s">
        <v>68</v>
      </c>
      <c r="G35" s="34"/>
    </row>
    <row r="36" spans="1:7" ht="126.75">
      <c r="A36" s="370"/>
      <c r="B36" s="360"/>
      <c r="C36" s="357"/>
      <c r="D36" s="378"/>
      <c r="E36" s="369"/>
      <c r="F36" s="197" t="s">
        <v>69</v>
      </c>
      <c r="G36" s="34"/>
    </row>
    <row r="37" spans="1:7" ht="112.5">
      <c r="A37" s="370"/>
      <c r="B37" s="170">
        <v>3.01</v>
      </c>
      <c r="C37" s="171" t="s">
        <v>70</v>
      </c>
      <c r="D37" s="39" t="s">
        <v>2268</v>
      </c>
      <c r="E37" s="198" t="s">
        <v>1328</v>
      </c>
      <c r="F37" s="199" t="s">
        <v>1434</v>
      </c>
      <c r="G37" s="34"/>
    </row>
    <row r="38" spans="1:7" ht="101.25">
      <c r="A38" s="370"/>
      <c r="B38" s="170">
        <v>3.02</v>
      </c>
      <c r="C38" s="171" t="s">
        <v>1361</v>
      </c>
      <c r="D38" s="39" t="s">
        <v>2269</v>
      </c>
      <c r="E38" s="198" t="s">
        <v>1376</v>
      </c>
      <c r="F38" s="199" t="s">
        <v>1435</v>
      </c>
      <c r="G38" s="34"/>
    </row>
    <row r="39" spans="1:7" ht="101.25">
      <c r="A39" s="370"/>
      <c r="B39" s="180">
        <v>4</v>
      </c>
      <c r="C39" s="179" t="s">
        <v>1531</v>
      </c>
      <c r="D39" s="39" t="s">
        <v>2270</v>
      </c>
      <c r="E39" s="37" t="s">
        <v>2213</v>
      </c>
      <c r="F39" s="37" t="s">
        <v>1532</v>
      </c>
      <c r="G39" s="34"/>
    </row>
    <row r="40" spans="1:7" ht="56.25">
      <c r="A40" s="370"/>
      <c r="B40" s="170">
        <v>4.01</v>
      </c>
      <c r="C40" s="179" t="s">
        <v>1531</v>
      </c>
      <c r="D40" s="39" t="s">
        <v>2272</v>
      </c>
      <c r="E40" s="37" t="s">
        <v>2227</v>
      </c>
      <c r="F40" s="37" t="s">
        <v>2231</v>
      </c>
      <c r="G40" s="34"/>
    </row>
    <row r="41" spans="1:7" ht="56.25">
      <c r="A41" s="370"/>
      <c r="B41" s="170" t="s">
        <v>2259</v>
      </c>
      <c r="C41" s="179" t="s">
        <v>1531</v>
      </c>
      <c r="D41" s="39" t="s">
        <v>2271</v>
      </c>
      <c r="E41" s="37" t="s">
        <v>2262</v>
      </c>
      <c r="F41" s="37" t="s">
        <v>2260</v>
      </c>
      <c r="G41" s="34"/>
    </row>
    <row r="42" spans="1:7" ht="56.25">
      <c r="A42" s="370"/>
      <c r="B42" s="170" t="s">
        <v>2295</v>
      </c>
      <c r="C42" s="179" t="s">
        <v>1531</v>
      </c>
      <c r="D42" s="39" t="s">
        <v>2302</v>
      </c>
      <c r="E42" s="37" t="s">
        <v>2261</v>
      </c>
      <c r="F42" s="37" t="s">
        <v>2296</v>
      </c>
      <c r="G42" s="34"/>
    </row>
    <row r="43" spans="1:7" ht="123.75">
      <c r="A43" s="370"/>
      <c r="B43" s="191">
        <v>4.0999999999999996</v>
      </c>
      <c r="C43" s="179" t="s">
        <v>2301</v>
      </c>
      <c r="D43" s="192">
        <v>42867</v>
      </c>
      <c r="E43" s="200" t="s">
        <v>2304</v>
      </c>
      <c r="F43" s="37" t="s">
        <v>2303</v>
      </c>
      <c r="G43" s="34"/>
    </row>
    <row r="44" spans="1:7" ht="78.75">
      <c r="A44" s="370"/>
      <c r="B44" s="191">
        <v>4.2</v>
      </c>
      <c r="C44" s="179" t="s">
        <v>2301</v>
      </c>
      <c r="D44" s="192">
        <v>42704</v>
      </c>
      <c r="E44" s="200" t="s">
        <v>2503</v>
      </c>
      <c r="F44" s="37" t="s">
        <v>2478</v>
      </c>
      <c r="G44" s="34"/>
    </row>
    <row r="45" spans="1:7" ht="157.5">
      <c r="A45" s="370"/>
      <c r="B45" s="240">
        <v>5</v>
      </c>
      <c r="C45" s="179" t="s">
        <v>2301</v>
      </c>
      <c r="D45" s="192">
        <v>42867</v>
      </c>
      <c r="E45" s="200" t="s">
        <v>12784</v>
      </c>
      <c r="F45" s="37" t="s">
        <v>12506</v>
      </c>
      <c r="G45" s="34"/>
    </row>
    <row r="46" spans="1:7" ht="45">
      <c r="A46" s="370"/>
      <c r="B46" s="191">
        <v>5.01</v>
      </c>
      <c r="C46" s="179" t="s">
        <v>2301</v>
      </c>
      <c r="D46" s="192">
        <v>42907</v>
      </c>
      <c r="E46" s="200" t="s">
        <v>12802</v>
      </c>
      <c r="F46" s="37" t="s">
        <v>12506</v>
      </c>
      <c r="G46" s="34"/>
    </row>
    <row r="47" spans="1:7" ht="67.5">
      <c r="A47" s="370"/>
      <c r="B47" s="191">
        <v>5.0999999999999996</v>
      </c>
      <c r="C47" s="179" t="s">
        <v>2301</v>
      </c>
      <c r="D47" s="192">
        <v>43070</v>
      </c>
      <c r="E47" s="200" t="s">
        <v>12995</v>
      </c>
      <c r="F47" s="37" t="s">
        <v>12996</v>
      </c>
      <c r="G47" s="34"/>
    </row>
    <row r="48" spans="1:7" ht="56.25">
      <c r="A48" s="370"/>
      <c r="B48" s="191">
        <v>5.1100000000000003</v>
      </c>
      <c r="C48" s="179" t="s">
        <v>13233</v>
      </c>
      <c r="D48" s="192">
        <v>43217</v>
      </c>
      <c r="E48" s="200" t="s">
        <v>13359</v>
      </c>
      <c r="F48" s="37" t="s">
        <v>13267</v>
      </c>
      <c r="G48" s="34"/>
    </row>
    <row r="49" spans="1:7" ht="56.25">
      <c r="A49" s="370"/>
      <c r="B49" s="191">
        <v>5.12</v>
      </c>
      <c r="C49" s="179" t="s">
        <v>13233</v>
      </c>
      <c r="D49" s="192">
        <v>43581</v>
      </c>
      <c r="E49" s="200" t="s">
        <v>13359</v>
      </c>
      <c r="F49" s="37" t="s">
        <v>13921</v>
      </c>
      <c r="G49" s="34"/>
    </row>
    <row r="50" spans="1:7" ht="78.75">
      <c r="A50" s="370"/>
      <c r="B50" s="240">
        <v>6</v>
      </c>
      <c r="C50" s="179" t="s">
        <v>13233</v>
      </c>
      <c r="D50" s="192">
        <v>43964</v>
      </c>
      <c r="E50" s="200" t="s">
        <v>14139</v>
      </c>
      <c r="F50" s="37" t="s">
        <v>13926</v>
      </c>
      <c r="G50" s="34"/>
    </row>
    <row r="51" spans="1:7" ht="45">
      <c r="A51" s="370"/>
      <c r="B51" s="191">
        <v>6.01</v>
      </c>
      <c r="C51" s="179" t="s">
        <v>13233</v>
      </c>
      <c r="D51" s="192">
        <v>43970</v>
      </c>
      <c r="E51" s="200" t="s">
        <v>15141</v>
      </c>
      <c r="F51" s="200" t="s">
        <v>13926</v>
      </c>
      <c r="G51" s="34"/>
    </row>
    <row r="52" spans="1:7" ht="45">
      <c r="A52" s="370"/>
      <c r="B52" s="191">
        <v>6.1</v>
      </c>
      <c r="C52" s="179" t="s">
        <v>13233</v>
      </c>
      <c r="D52" s="192">
        <v>44314</v>
      </c>
      <c r="E52" s="200" t="s">
        <v>15635</v>
      </c>
      <c r="F52" s="200" t="s">
        <v>15146</v>
      </c>
      <c r="G52" s="34"/>
    </row>
    <row r="53" spans="1:7" ht="45">
      <c r="A53" s="370"/>
      <c r="B53" s="191">
        <v>6.2</v>
      </c>
      <c r="C53" s="179" t="s">
        <v>13233</v>
      </c>
      <c r="D53" s="192">
        <v>44678</v>
      </c>
      <c r="E53" s="200" t="s">
        <v>15635</v>
      </c>
      <c r="F53" s="200" t="s">
        <v>15626</v>
      </c>
      <c r="G53" s="34"/>
    </row>
    <row r="54" spans="1:7" ht="13.5" thickBot="1">
      <c r="A54" s="371"/>
      <c r="B54" s="372" t="str">
        <f ca="1">OFFSET(L!$C$1,MATCH("General"&amp;"Cpy",L!$A:$A,0)-1,SL,,)</f>
        <v>© 2022 Responsible Minerals Initiative. All rights reserved.</v>
      </c>
      <c r="C54" s="372"/>
      <c r="D54" s="372"/>
      <c r="E54" s="372"/>
      <c r="F54" s="372"/>
      <c r="G54" s="35"/>
    </row>
    <row r="55" spans="1:7" ht="13.5" thickTop="1">
      <c r="A55" s="119"/>
      <c r="B55" s="120"/>
      <c r="C55" s="120"/>
      <c r="D55" s="212"/>
      <c r="E55" s="120"/>
      <c r="F55" s="120"/>
      <c r="G55" s="120"/>
    </row>
  </sheetData>
  <sheetProtection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4"/>
    <mergeCell ref="B54:F54"/>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65">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89999999999998"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1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9"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4999999999999"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75" thickBot="1">
      <c r="A77" s="168" t="s">
        <v>15628</v>
      </c>
    </row>
  </sheetData>
  <sheetProtection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150000000000006"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1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6"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0">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6"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9"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2022 Responsible Minerals Initiative. All rights reserved.</v>
      </c>
      <c r="C32" s="382"/>
      <c r="D32" s="383"/>
      <c r="E32" s="128"/>
    </row>
    <row r="33" spans="1:4" ht="13.5" thickBot="1">
      <c r="A33" s="88"/>
      <c r="B33" s="183"/>
      <c r="C33" s="183"/>
      <c r="D33" s="384"/>
    </row>
    <row r="34" spans="1:4" ht="13.5" thickTop="1"/>
  </sheetData>
  <sheetProtection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C4" zoomScalePageLayoutView="70" workbookViewId="0">
      <selection activeCell="D11" sqref="D11:J1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6" t="str">
        <f ca="1">OFFSET(L!$C$1,MATCH("Declaration"&amp;ADDRESS(ROW(),COLUMN(),4),L!$A:$A,0)-1,SL,,)</f>
        <v>Conflict Minerals Reporting Template (CMRT)</v>
      </c>
      <c r="E2" s="407"/>
      <c r="F2" s="407"/>
      <c r="G2" s="407"/>
      <c r="H2" s="407"/>
      <c r="I2" s="407"/>
      <c r="J2" s="40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19"/>
      <c r="G3" s="419"/>
      <c r="H3" s="419"/>
      <c r="I3" s="182"/>
      <c r="J3" s="167" t="s">
        <v>15627</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9" t="s">
        <v>15667</v>
      </c>
      <c r="E8" s="410"/>
      <c r="F8" s="410"/>
      <c r="G8" s="410"/>
      <c r="H8" s="410"/>
      <c r="I8" s="410"/>
      <c r="J8" s="41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25" t="str">
        <f ca="1">OFFSET(L!$C$1,MATCH("Declaration"&amp;ADDRESS(ROW(),COLUMN(),4)&amp;LEFT($D$9,1),L!$A:$A,0)-1,SL,,)</f>
        <v>Description of Scope:</v>
      </c>
      <c r="C10" s="151"/>
      <c r="D10" s="416" t="s">
        <v>15654</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2" t="str">
        <f ca="1">IF(D9=Q9,OFFSET(L!$C$1,MATCH("Declaration"&amp;ADDRESS(ROW(),COLUMN(),4),L!$A:$A,0)-1,SL,,),"")</f>
        <v/>
      </c>
      <c r="E11" s="433"/>
      <c r="F11" s="433"/>
      <c r="G11" s="433"/>
      <c r="H11" s="433"/>
      <c r="I11" s="433"/>
      <c r="J11" s="43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2"/>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2"/>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2" t="s">
        <v>15655</v>
      </c>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2" t="s">
        <v>15664</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15665</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2" t="s">
        <v>15666</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45" t="s">
        <v>15656</v>
      </c>
      <c r="E18" s="446"/>
      <c r="F18" s="446"/>
      <c r="G18" s="446"/>
      <c r="H18" s="446"/>
      <c r="I18" s="446"/>
      <c r="J18" s="44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2" t="s">
        <v>15657</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15658</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85" t="s">
        <v>15659</v>
      </c>
      <c r="E21" s="386"/>
      <c r="F21" s="386"/>
      <c r="G21" s="386"/>
      <c r="H21" s="386"/>
      <c r="I21" s="386"/>
      <c r="J21" s="38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0">
        <v>44694.321515347219</v>
      </c>
      <c r="E22" s="391"/>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7"/>
      <c r="E23" s="43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2" t="str">
        <f ca="1">OFFSET(L!$C$1,MATCH("Declaration"&amp;ADDRESS(ROW(),COLUMN(),4),L!$A:$A,0)-1,SL,,)</f>
        <v>Answer the following questions 1 - 8 based on the declaration scope indicated above</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8" t="s">
        <v>489</v>
      </c>
      <c r="E26" s="389"/>
      <c r="F26" s="15"/>
      <c r="G26" s="396"/>
      <c r="H26" s="397"/>
      <c r="I26" s="397"/>
      <c r="J26" s="39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8" t="s">
        <v>489</v>
      </c>
      <c r="E27" s="389"/>
      <c r="F27" s="15"/>
      <c r="G27" s="396"/>
      <c r="H27" s="397"/>
      <c r="I27" s="397"/>
      <c r="J27" s="39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8" t="s">
        <v>488</v>
      </c>
      <c r="E28" s="389"/>
      <c r="F28" s="15"/>
      <c r="G28" s="396"/>
      <c r="H28" s="397"/>
      <c r="I28" s="397"/>
      <c r="J28" s="39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8" t="s">
        <v>489</v>
      </c>
      <c r="E29" s="389"/>
      <c r="F29" s="15"/>
      <c r="G29" s="396"/>
      <c r="H29" s="397"/>
      <c r="I29" s="397"/>
      <c r="J29" s="39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3" t="str">
        <f ca="1">D25</f>
        <v>Answer</v>
      </c>
      <c r="E31" s="393"/>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4"/>
      <c r="E32" s="395"/>
      <c r="F32" s="58"/>
      <c r="G32" s="396"/>
      <c r="H32" s="397"/>
      <c r="I32" s="397"/>
      <c r="J32" s="39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8"/>
      <c r="E33" s="389"/>
      <c r="F33" s="58"/>
      <c r="G33" s="396"/>
      <c r="H33" s="397"/>
      <c r="I33" s="397"/>
      <c r="J33" s="39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8" t="s">
        <v>488</v>
      </c>
      <c r="E34" s="389"/>
      <c r="F34" s="58"/>
      <c r="G34" s="396"/>
      <c r="H34" s="397"/>
      <c r="I34" s="397"/>
      <c r="J34" s="39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8"/>
      <c r="E35" s="389"/>
      <c r="F35" s="58"/>
      <c r="G35" s="396"/>
      <c r="H35" s="397"/>
      <c r="I35" s="397"/>
      <c r="J35" s="39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3" t="str">
        <f ca="1">D25</f>
        <v>Answer</v>
      </c>
      <c r="E37" s="393"/>
      <c r="F37" s="21"/>
      <c r="G37" s="55" t="str">
        <f ca="1">G25</f>
        <v>Comments</v>
      </c>
      <c r="H37" s="436"/>
      <c r="I37" s="436"/>
      <c r="J37" s="436"/>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8"/>
      <c r="E38" s="389"/>
      <c r="F38" s="58"/>
      <c r="G38" s="396"/>
      <c r="H38" s="397"/>
      <c r="I38" s="397"/>
      <c r="J38" s="39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8"/>
      <c r="E39" s="389"/>
      <c r="F39" s="58"/>
      <c r="G39" s="396"/>
      <c r="H39" s="397"/>
      <c r="I39" s="397"/>
      <c r="J39" s="39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8" t="s">
        <v>490</v>
      </c>
      <c r="E40" s="389"/>
      <c r="F40" s="58"/>
      <c r="G40" s="396"/>
      <c r="H40" s="397"/>
      <c r="I40" s="397"/>
      <c r="J40" s="39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8"/>
      <c r="E41" s="389"/>
      <c r="F41" s="58"/>
      <c r="G41" s="396"/>
      <c r="H41" s="397"/>
      <c r="I41" s="397"/>
      <c r="J41" s="39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3" t="str">
        <f ca="1">D25</f>
        <v>Answer</v>
      </c>
      <c r="E43" s="393"/>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8"/>
      <c r="E44" s="389"/>
      <c r="F44" s="58"/>
      <c r="G44" s="396"/>
      <c r="H44" s="397"/>
      <c r="I44" s="397"/>
      <c r="J44" s="39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8"/>
      <c r="E45" s="389"/>
      <c r="F45" s="58"/>
      <c r="G45" s="396"/>
      <c r="H45" s="397"/>
      <c r="I45" s="397"/>
      <c r="J45" s="39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8" t="s">
        <v>489</v>
      </c>
      <c r="E46" s="389"/>
      <c r="F46" s="58"/>
      <c r="G46" s="396"/>
      <c r="H46" s="397"/>
      <c r="I46" s="397"/>
      <c r="J46" s="39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8"/>
      <c r="E47" s="389"/>
      <c r="F47" s="58"/>
      <c r="G47" s="396"/>
      <c r="H47" s="397"/>
      <c r="I47" s="397"/>
      <c r="J47" s="39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8"/>
      <c r="E50" s="389"/>
      <c r="F50" s="58"/>
      <c r="G50" s="396"/>
      <c r="H50" s="397"/>
      <c r="I50" s="397"/>
      <c r="J50" s="39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8"/>
      <c r="E51" s="389"/>
      <c r="F51" s="58"/>
      <c r="G51" s="396"/>
      <c r="H51" s="397"/>
      <c r="I51" s="397"/>
      <c r="J51" s="39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8" t="s">
        <v>489</v>
      </c>
      <c r="E52" s="389"/>
      <c r="F52" s="58"/>
      <c r="G52" s="396"/>
      <c r="H52" s="397"/>
      <c r="I52" s="397"/>
      <c r="J52" s="39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8"/>
      <c r="E53" s="389"/>
      <c r="F53" s="58"/>
      <c r="G53" s="396"/>
      <c r="H53" s="397"/>
      <c r="I53" s="397"/>
      <c r="J53" s="39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3" t="str">
        <f ca="1">D25</f>
        <v>Answer</v>
      </c>
      <c r="E55" s="39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30"/>
      <c r="E56" s="431"/>
      <c r="F56" s="58"/>
      <c r="G56" s="396"/>
      <c r="H56" s="397"/>
      <c r="I56" s="397"/>
      <c r="J56" s="39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30"/>
      <c r="E57" s="431"/>
      <c r="F57" s="58"/>
      <c r="G57" s="396"/>
      <c r="H57" s="397"/>
      <c r="I57" s="397"/>
      <c r="J57" s="39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30" t="s">
        <v>2507</v>
      </c>
      <c r="E58" s="431"/>
      <c r="F58" s="58"/>
      <c r="G58" s="396"/>
      <c r="H58" s="397"/>
      <c r="I58" s="397"/>
      <c r="J58" s="39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30"/>
      <c r="E59" s="431"/>
      <c r="F59" s="58"/>
      <c r="G59" s="396"/>
      <c r="H59" s="397"/>
      <c r="I59" s="397"/>
      <c r="J59" s="39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3" t="str">
        <f ca="1">D25</f>
        <v>Answer</v>
      </c>
      <c r="E61" s="393"/>
      <c r="F61" s="21"/>
      <c r="G61" s="55" t="str">
        <f ca="1">G25</f>
        <v>Comments</v>
      </c>
      <c r="H61" s="435"/>
      <c r="I61" s="435"/>
      <c r="J61" s="435"/>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4"/>
      <c r="E62" s="395"/>
      <c r="F62" s="58"/>
      <c r="G62" s="396"/>
      <c r="H62" s="397"/>
      <c r="I62" s="397"/>
      <c r="J62" s="39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8"/>
      <c r="E63" s="389"/>
      <c r="F63" s="58"/>
      <c r="G63" s="396"/>
      <c r="H63" s="397"/>
      <c r="I63" s="397"/>
      <c r="J63" s="39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8" t="s">
        <v>489</v>
      </c>
      <c r="E64" s="389"/>
      <c r="F64" s="58"/>
      <c r="G64" s="396"/>
      <c r="H64" s="397"/>
      <c r="I64" s="397"/>
      <c r="J64" s="39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8"/>
      <c r="E65" s="389"/>
      <c r="F65" s="58"/>
      <c r="G65" s="396"/>
      <c r="H65" s="397"/>
      <c r="I65" s="397"/>
      <c r="J65" s="39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3" t="str">
        <f ca="1">D25</f>
        <v>Answer</v>
      </c>
      <c r="E67" s="393"/>
      <c r="F67" s="21"/>
      <c r="G67" s="55" t="str">
        <f ca="1">G25</f>
        <v>Comments</v>
      </c>
      <c r="H67" s="435" t="str">
        <f>IF(Q75="(*)","Click here to enter smelter names","")</f>
        <v/>
      </c>
      <c r="I67" s="435"/>
      <c r="J67" s="435"/>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8"/>
      <c r="E68" s="389"/>
      <c r="F68" s="59"/>
      <c r="G68" s="396"/>
      <c r="H68" s="397"/>
      <c r="I68" s="397"/>
      <c r="J68" s="39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8"/>
      <c r="E69" s="389"/>
      <c r="F69" s="59"/>
      <c r="G69" s="396"/>
      <c r="H69" s="397"/>
      <c r="I69" s="397"/>
      <c r="J69" s="39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8" t="s">
        <v>488</v>
      </c>
      <c r="E70" s="389"/>
      <c r="F70" s="59"/>
      <c r="G70" s="396"/>
      <c r="H70" s="397"/>
      <c r="I70" s="397"/>
      <c r="J70" s="39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8"/>
      <c r="E71" s="389"/>
      <c r="F71" s="61"/>
      <c r="G71" s="396"/>
      <c r="H71" s="397"/>
      <c r="I71" s="397"/>
      <c r="J71" s="39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8" t="str">
        <f ca="1">OFFSET(L!$C$1,MATCH("Declaration"&amp;ADDRESS(ROW(),COLUMN(),4),L!$A:$A,0)-1,SL,,)</f>
        <v>Answer the Following Questions at a Company Level</v>
      </c>
      <c r="C73" s="448"/>
      <c r="D73" s="448"/>
      <c r="E73" s="448"/>
      <c r="F73" s="448"/>
      <c r="G73" s="448"/>
      <c r="H73" s="448"/>
      <c r="I73" s="448"/>
      <c r="J73" s="44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6"/>
      <c r="H75" s="397"/>
      <c r="I75" s="397"/>
      <c r="J75" s="39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43"/>
      <c r="H76" s="443"/>
      <c r="I76" s="443"/>
      <c r="J76" s="44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00" t="s">
        <v>15660</v>
      </c>
      <c r="H77" s="401"/>
      <c r="I77" s="401"/>
      <c r="J77" s="40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6"/>
      <c r="H79" s="397"/>
      <c r="I79" s="397"/>
      <c r="J79" s="39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6"/>
      <c r="H81" s="397"/>
      <c r="I81" s="397"/>
      <c r="J81" s="39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15083</v>
      </c>
      <c r="E83" s="389"/>
      <c r="F83" s="68"/>
      <c r="G83" s="396"/>
      <c r="H83" s="397"/>
      <c r="I83" s="397"/>
      <c r="J83" s="39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96"/>
      <c r="H85" s="397"/>
      <c r="I85" s="397"/>
      <c r="J85" s="39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43"/>
      <c r="H86" s="443"/>
      <c r="I86" s="443"/>
      <c r="J86" s="44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488</v>
      </c>
      <c r="E87" s="389"/>
      <c r="F87" s="68"/>
      <c r="G87" s="396"/>
      <c r="H87" s="397"/>
      <c r="I87" s="397"/>
      <c r="J87" s="39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4"/>
      <c r="H88" s="444"/>
      <c r="I88" s="444"/>
      <c r="J88" s="44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14065</v>
      </c>
      <c r="E89" s="389"/>
      <c r="F89" s="68"/>
      <c r="G89" s="396"/>
      <c r="H89" s="397"/>
      <c r="I89" s="397"/>
      <c r="J89" s="39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2022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6" t="s">
        <v>2504</v>
      </c>
    </row>
    <row r="101" spans="2:2" ht="15.75" hidden="1">
      <c r="B101" s="286" t="s">
        <v>2505</v>
      </c>
    </row>
    <row r="102" spans="2:2" ht="15.75" hidden="1">
      <c r="B102" s="286" t="s">
        <v>2506</v>
      </c>
    </row>
    <row r="103" spans="2:2" ht="15.75" hidden="1">
      <c r="B103" s="286" t="s">
        <v>2507</v>
      </c>
    </row>
    <row r="104" spans="2:2" ht="15.75" hidden="1">
      <c r="B104" s="286" t="s">
        <v>491</v>
      </c>
    </row>
    <row r="105" spans="2:2" ht="15.75" hidden="1">
      <c r="B105" s="286" t="s">
        <v>15083</v>
      </c>
    </row>
    <row r="106" spans="2:2" ht="15.75" hidden="1">
      <c r="B106" s="286" t="s">
        <v>12473</v>
      </c>
    </row>
    <row r="107" spans="2:2" ht="15.75" hidden="1">
      <c r="B107" s="286" t="s">
        <v>489</v>
      </c>
    </row>
    <row r="108" spans="2:2" ht="15.75" hidden="1">
      <c r="B108" s="286" t="s">
        <v>14065</v>
      </c>
    </row>
    <row r="109" spans="2:2" ht="15.75" hidden="1">
      <c r="B109" s="286" t="s">
        <v>14067</v>
      </c>
    </row>
    <row r="110" spans="2:2" ht="15.75" hidden="1">
      <c r="B110" s="286" t="s">
        <v>14068</v>
      </c>
    </row>
    <row r="111" spans="2:2" ht="15.75" hidden="1">
      <c r="B111" s="286" t="s">
        <v>489</v>
      </c>
    </row>
  </sheetData>
  <sheetProtection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7" stopIfTrue="1">
      <formula>AND(OR($D$26="No",AND($D$26="Yes",$D$32="No")),OR($D$27="No",AND($D$27="Yes",$D$33="No")),OR($D$28="No",AND($D$28="Yes",$D$34="No")),OR($D$29="No",AND($D$29="Yes",$D$35="No")))</formula>
    </cfRule>
    <cfRule type="expression" dxfId="83" priority="68" stopIfTrue="1">
      <formula>IF(D75="",TRUE)</formula>
    </cfRule>
  </conditionalFormatting>
  <conditionalFormatting sqref="G77:J77">
    <cfRule type="expression" dxfId="82" priority="39" stopIfTrue="1">
      <formula>IF(AND($D$77="Yes",$G$77=""),TRUE)</formula>
    </cfRule>
  </conditionalFormatting>
  <conditionalFormatting sqref="D26:E26">
    <cfRule type="expression" dxfId="81" priority="119" stopIfTrue="1">
      <formula>IF($D$26="",TRUE)</formula>
    </cfRule>
  </conditionalFormatting>
  <conditionalFormatting sqref="D27:E27">
    <cfRule type="expression" dxfId="80" priority="126" stopIfTrue="1">
      <formula>IF($D$27="",TRUE)</formula>
    </cfRule>
  </conditionalFormatting>
  <conditionalFormatting sqref="D28:E28">
    <cfRule type="expression" dxfId="79" priority="127" stopIfTrue="1">
      <formula>IF($D$28="",TRUE)</formula>
    </cfRule>
  </conditionalFormatting>
  <conditionalFormatting sqref="D29:E29">
    <cfRule type="expression" dxfId="78" priority="128" stopIfTrue="1">
      <formula>IF($D$29="",TRUE)</formula>
    </cfRule>
  </conditionalFormatting>
  <conditionalFormatting sqref="D8:J8">
    <cfRule type="expression" dxfId="77" priority="133" stopIfTrue="1">
      <formula>IF($D$8="",TRUE)</formula>
    </cfRule>
  </conditionalFormatting>
  <conditionalFormatting sqref="D9:G9">
    <cfRule type="expression" dxfId="76" priority="134" stopIfTrue="1">
      <formula>IF($D$9="",TRUE)</formula>
    </cfRule>
  </conditionalFormatting>
  <conditionalFormatting sqref="D22:E22">
    <cfRule type="expression" dxfId="75" priority="141" stopIfTrue="1">
      <formula>IF($D$22="",TRUE)</formula>
    </cfRule>
  </conditionalFormatting>
  <conditionalFormatting sqref="D10:J10">
    <cfRule type="expression" dxfId="74" priority="38" stopIfTrue="1">
      <formula>IF($D$9=$Q$9,TRUE)</formula>
    </cfRule>
    <cfRule type="expression" dxfId="73" priority="148" stopIfTrue="1">
      <formula>IF(AND($D$10="",$D$9=$R$9),TRUE)</formula>
    </cfRule>
  </conditionalFormatting>
  <conditionalFormatting sqref="D34:E34 D40:E40 D52:E52 D58:E58 D64:E64 D70:E70">
    <cfRule type="expression" dxfId="72" priority="31" stopIfTrue="1">
      <formula>$P$28=""</formula>
    </cfRule>
  </conditionalFormatting>
  <conditionalFormatting sqref="D35:E35 D41:E41 D53:E53 D59:E59 D65:E65 D71:E71">
    <cfRule type="expression" dxfId="71" priority="146" stopIfTrue="1">
      <formula>$P$29=""</formula>
    </cfRule>
  </conditionalFormatting>
  <conditionalFormatting sqref="D32:E32">
    <cfRule type="expression" dxfId="70" priority="124" stopIfTrue="1">
      <formula>$P$26=""</formula>
    </cfRule>
  </conditionalFormatting>
  <conditionalFormatting sqref="D32:E32">
    <cfRule type="expression" dxfId="69" priority="37" stopIfTrue="1">
      <formula>IF(AND(OR($D$26="Yes",$D$26=""),$D$32=""),1,0)</formula>
    </cfRule>
  </conditionalFormatting>
  <conditionalFormatting sqref="D38 D50 D56 D62 D68">
    <cfRule type="expression" dxfId="68" priority="33" stopIfTrue="1">
      <formula>$P$32=""</formula>
    </cfRule>
  </conditionalFormatting>
  <conditionalFormatting sqref="D39:E39 D51 D57 D63 D69">
    <cfRule type="expression" dxfId="67" priority="32" stopIfTrue="1">
      <formula>$P$33=""</formula>
    </cfRule>
  </conditionalFormatting>
  <conditionalFormatting sqref="D40 D52 D58 D64 D70">
    <cfRule type="expression" dxfId="66" priority="22" stopIfTrue="1">
      <formula>$P$34=""</formula>
    </cfRule>
    <cfRule type="expression" dxfId="65" priority="144" stopIfTrue="1">
      <formula>IF(AND(OR($D$28="Yes",$D$28=""),D40=""),1,0)</formula>
    </cfRule>
  </conditionalFormatting>
  <conditionalFormatting sqref="D41 D53 D59 D65 D71">
    <cfRule type="expression" dxfId="64" priority="30" stopIfTrue="1">
      <formula>$P$35=""</formula>
    </cfRule>
  </conditionalFormatting>
  <conditionalFormatting sqref="D38:E38 D50:E50 D56:E56 D62:E62 D68:E68">
    <cfRule type="expression" dxfId="63" priority="35" stopIfTrue="1">
      <formula>$P$26=""</formula>
    </cfRule>
    <cfRule type="expression" dxfId="62" priority="36" stopIfTrue="1">
      <formula>IF(AND(OR($D$26="Yes",$D$26=""),D38=""),1,0)</formula>
    </cfRule>
  </conditionalFormatting>
  <conditionalFormatting sqref="G85:J85">
    <cfRule type="expression" dxfId="61" priority="29" stopIfTrue="1">
      <formula>IF(AND($D$85="Yes, using other format (describe)",$G$85=""),TRUE)</formula>
    </cfRule>
  </conditionalFormatting>
  <conditionalFormatting sqref="D39:E39 D51:E51 D57:E57 D63:E63 D69:E69">
    <cfRule type="expression" dxfId="60" priority="142" stopIfTrue="1">
      <formula>$P$39=""</formula>
    </cfRule>
    <cfRule type="expression" dxfId="59" priority="143" stopIfTrue="1">
      <formula>IF(AND(OR($D$27="Yes",$D$27=""),D39=""),1,0)</formula>
    </cfRule>
  </conditionalFormatting>
  <conditionalFormatting sqref="D33:E33">
    <cfRule type="expression" dxfId="58" priority="24" stopIfTrue="1">
      <formula>IF(AND(OR($D$27="Yes",$D$27=""),$D$33=""),1,0)</formula>
    </cfRule>
    <cfRule type="expression" dxfId="57" priority="25" stopIfTrue="1">
      <formula>$P$27=""</formula>
    </cfRule>
  </conditionalFormatting>
  <conditionalFormatting sqref="D34:E34">
    <cfRule type="expression" dxfId="56" priority="145" stopIfTrue="1">
      <formula>IF(AND(OR($D$28="Yes",$D$28=""),$D$34=""),1,0)</formula>
    </cfRule>
  </conditionalFormatting>
  <conditionalFormatting sqref="D41:E41 D53:E53 D59:E59 D65:E65 D71:E71">
    <cfRule type="expression" dxfId="55" priority="147" stopIfTrue="1">
      <formula>IF(AND(OR($D$29="Yes",$D$29=""),D41=""),1,0)</formula>
    </cfRule>
  </conditionalFormatting>
  <conditionalFormatting sqref="D35:E35">
    <cfRule type="expression" dxfId="54" priority="21" stopIfTrue="1">
      <formula>IF(AND(OR($D$29="Yes",$D$29=""),$D$35=""),1,0)</formula>
    </cfRule>
  </conditionalFormatting>
  <conditionalFormatting sqref="D20:J20">
    <cfRule type="expression" dxfId="53" priority="17" stopIfTrue="1">
      <formula>IF($D$20="",TRUE)</formula>
    </cfRule>
  </conditionalFormatting>
  <conditionalFormatting sqref="D46:E46">
    <cfRule type="expression" dxfId="52" priority="7" stopIfTrue="1">
      <formula>$P$28=""</formula>
    </cfRule>
  </conditionalFormatting>
  <conditionalFormatting sqref="D47:E47">
    <cfRule type="expression" dxfId="51" priority="15" stopIfTrue="1">
      <formula>$P$29=""</formula>
    </cfRule>
  </conditionalFormatting>
  <conditionalFormatting sqref="D44">
    <cfRule type="expression" dxfId="50" priority="9" stopIfTrue="1">
      <formula>$P$32=""</formula>
    </cfRule>
  </conditionalFormatting>
  <conditionalFormatting sqref="D45">
    <cfRule type="expression" dxfId="49" priority="8" stopIfTrue="1">
      <formula>$P$33=""</formula>
    </cfRule>
  </conditionalFormatting>
  <conditionalFormatting sqref="D46">
    <cfRule type="expression" dxfId="48" priority="5" stopIfTrue="1">
      <formula>$P$34=""</formula>
    </cfRule>
    <cfRule type="expression" dxfId="47" priority="14" stopIfTrue="1">
      <formula>IF(AND(OR($D$28="Yes",$D$28=""),D46=""),1,0)</formula>
    </cfRule>
  </conditionalFormatting>
  <conditionalFormatting sqref="D47">
    <cfRule type="expression" dxfId="46" priority="6" stopIfTrue="1">
      <formula>$P$35=""</formula>
    </cfRule>
  </conditionalFormatting>
  <conditionalFormatting sqref="D44:E44">
    <cfRule type="expression" dxfId="45" priority="10" stopIfTrue="1">
      <formula>$P$26=""</formula>
    </cfRule>
    <cfRule type="expression" dxfId="44" priority="11" stopIfTrue="1">
      <formula>IF(AND(OR($D$26="Yes",$D$26=""),D44=""),1,0)</formula>
    </cfRule>
  </conditionalFormatting>
  <conditionalFormatting sqref="D45:E45">
    <cfRule type="expression" dxfId="43" priority="12" stopIfTrue="1">
      <formula>$P$39=""</formula>
    </cfRule>
    <cfRule type="expression" dxfId="42" priority="13" stopIfTrue="1">
      <formula>IF(AND(OR($D$27="Yes",$D$27=""),D45=""),1,0)</formula>
    </cfRule>
  </conditionalFormatting>
  <conditionalFormatting sqref="D47:E47">
    <cfRule type="expression" dxfId="41" priority="16" stopIfTrue="1">
      <formula>IF(AND(OR($D$29="Yes",$D$29=""),D47=""),1,0)</formula>
    </cfRule>
  </conditionalFormatting>
  <conditionalFormatting sqref="D18:J18">
    <cfRule type="expression" dxfId="40" priority="138" stopIfTrue="1">
      <formula>IF($D$18="",TRUE)</formula>
    </cfRule>
  </conditionalFormatting>
  <conditionalFormatting sqref="D15:J15">
    <cfRule type="expression" dxfId="39" priority="2" stopIfTrue="1">
      <formula>IF($D$15="",TRUE)</formula>
    </cfRule>
  </conditionalFormatting>
  <conditionalFormatting sqref="D16:J16">
    <cfRule type="expression" dxfId="38" priority="3" stopIfTrue="1">
      <formula>IF($D$16="",TRUE)</formula>
    </cfRule>
  </conditionalFormatting>
  <conditionalFormatting sqref="D17:J17">
    <cfRule type="expression" dxfId="37" priority="1" stopIfTrue="1">
      <formula>IF($D$17="",TRUE)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75" defaultRowHeight="12.75"/>
  <cols>
    <col min="1" max="1" width="13.625" style="271" customWidth="1"/>
    <col min="2" max="2" width="13.375" style="276" customWidth="1"/>
    <col min="3" max="3" width="40.625" style="276" customWidth="1"/>
    <col min="4" max="4" width="30.625" style="276" customWidth="1"/>
    <col min="5" max="5" width="20.875" style="276" customWidth="1"/>
    <col min="6" max="7" width="13.875" style="276" customWidth="1"/>
    <col min="8" max="8" width="25.125" style="276" customWidth="1"/>
    <col min="9" max="9" width="24.125" style="276" customWidth="1"/>
    <col min="10" max="10" width="18.375" style="276" customWidth="1"/>
    <col min="11" max="11" width="27.375" style="276" customWidth="1"/>
    <col min="12" max="12" width="20.625" style="276" customWidth="1"/>
    <col min="13" max="13" width="35.125" style="276" customWidth="1"/>
    <col min="14" max="14" width="42.125" style="276" customWidth="1"/>
    <col min="15" max="15" width="32.125" style="276" customWidth="1"/>
    <col min="16" max="16" width="22.875" style="276" customWidth="1"/>
    <col min="17" max="17" width="43.625" style="276" customWidth="1"/>
    <col min="18" max="18" width="35.875" style="276" hidden="1" customWidth="1"/>
    <col min="19" max="20" width="17.875" style="276" hidden="1" customWidth="1"/>
    <col min="21" max="21" width="8.875" style="275" hidden="1" customWidth="1"/>
    <col min="22" max="22" width="6.125" style="275" hidden="1" customWidth="1"/>
    <col min="23" max="23" width="8.625" style="275" hidden="1" customWidth="1"/>
    <col min="24" max="24" width="8.875" style="275" hidden="1" customWidth="1"/>
    <col min="25" max="26" width="4.375" style="275" hidden="1" customWidth="1"/>
    <col min="27" max="27" width="4.375" style="276" hidden="1" customWidth="1"/>
    <col min="28" max="28" width="7.875" style="276" hidden="1" customWidth="1"/>
    <col min="29" max="33" width="4.375" style="276" hidden="1" customWidth="1"/>
    <col min="34" max="34" width="14.625" style="276" hidden="1" customWidth="1"/>
    <col min="35" max="39" width="8.875" style="276" customWidth="1"/>
    <col min="40" max="16384" width="8.875" style="276"/>
  </cols>
  <sheetData>
    <row r="1" spans="1:34" s="263" customFormat="1" ht="16.149999999999999"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1"/>
      <c r="V2" s="261"/>
      <c r="W2" s="262"/>
      <c r="X2" s="261"/>
      <c r="Y2" s="261"/>
      <c r="Z2" s="261"/>
      <c r="AH2" s="174" t="s">
        <v>488</v>
      </c>
    </row>
    <row r="3" spans="1:34" s="263" customFormat="1" ht="173.45"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4"/>
      <c r="G3" s="452" t="str">
        <f ca="1">OFFSET(L!$C$1,MATCH("General"&amp;"Cpy",L!$A:$A,0)-1,SL,,)</f>
        <v>© 2022 Responsible Minerals Initiative. All rights reserved.</v>
      </c>
      <c r="H3" s="452"/>
      <c r="I3" s="453"/>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78.75">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19.899999999999999" customHeight="1">
      <c r="A5" s="323" t="s">
        <v>728</v>
      </c>
      <c r="B5" s="215" t="s">
        <v>1130</v>
      </c>
      <c r="C5" s="219" t="s">
        <v>2174</v>
      </c>
      <c r="D5" s="277" t="s">
        <v>2174</v>
      </c>
      <c r="E5" s="215" t="s">
        <v>15662</v>
      </c>
      <c r="F5" s="215" t="s">
        <v>728</v>
      </c>
      <c r="G5" s="215" t="s">
        <v>15661</v>
      </c>
      <c r="H5" s="216"/>
      <c r="I5" s="217" t="str">
        <f ca="1">IF(ISERROR($V5),"",OFFSET('Smelter Look-up'!$H$4,$V5-4,0))</f>
        <v>Zhaoyuan</v>
      </c>
      <c r="J5" s="217" t="str">
        <f ca="1">IF(ISERROR($V5),"",OFFSET('Smelter Look-up'!$I$4,$V5-4,0))</f>
        <v>Shandong Sheng</v>
      </c>
      <c r="K5" s="267"/>
      <c r="L5" s="267"/>
      <c r="M5" s="267"/>
      <c r="N5" s="267"/>
      <c r="O5" s="267" t="s">
        <v>15663</v>
      </c>
      <c r="P5" s="218"/>
      <c r="Q5" s="268"/>
      <c r="R5" s="215" t="str">
        <f ca="1">IF(ISERROR($V5),"",OFFSET('Smelter Look-up'!$C$4,$V5-4,0)&amp;"")</f>
        <v>Shandong Zhaojin Gold &amp; Silver Refinery Co., Ltd.</v>
      </c>
      <c r="S5" s="222" t="str">
        <f t="shared" ref="S5" ca="1" si="0">IF(B5="","",IF(ISERROR(MATCH($E5,CL,0)),"Unknown",INDIRECT("'C'!$A$"&amp;MATCH($E5,CL,0)+1)))</f>
        <v>CN</v>
      </c>
      <c r="T5" s="222" t="str">
        <f ca="1">IF(B5="","",IF(ISERROR(MATCH($J5,SorP!$B$1:$B$6230,0)),"",INDIRECT("'SorP'!$A$"&amp;MATCH($J5,SorP!$B$1:$B$6230,0))))</f>
        <v>CN-SD</v>
      </c>
      <c r="U5" s="238"/>
      <c r="V5" s="269">
        <f>IF(C5="",NA(),IF(OR(C5="Smelter not listed",C5="Smelter not yet identified"),MATCH($B5&amp;$D5,'Smelter Look-up'!$J:$J,0),MATCH($B5&amp;$C5,'Smelter Look-up'!$J:$J,0)))</f>
        <v>246</v>
      </c>
      <c r="W5" s="270"/>
      <c r="X5" s="270">
        <f t="shared" ref="X5" si="1">IF(AND(C5="Smelter not listed",OR(LEN(D5)=0,LEN(E5)=0)),1,0)</f>
        <v>0</v>
      </c>
      <c r="Y5" s="270"/>
      <c r="Z5" s="270"/>
      <c r="AB5" s="272" t="str">
        <f t="shared" ref="AB5" si="2">B5&amp;C5</f>
        <v>GoldShandong Zhaojin Gold &amp; Silver Refinery Co., Ltd.</v>
      </c>
    </row>
    <row r="6" spans="1:34" s="271" customFormat="1" ht="19.899999999999999" customHeight="1">
      <c r="A6" s="323"/>
      <c r="B6" s="215" t="str">
        <f>IF(LEN(A6)=0,"",INDEX('Smelter Look-up'!$A:$A,MATCH($A6,'Smelter Look-up'!$E:$E,0)))</f>
        <v/>
      </c>
      <c r="C6" s="219" t="str">
        <f>IF(LEN(A6)=0,"",INDEX('Smelter Look-up'!$C:$C,MATCH($A6,'Smelter Look-up'!$E:$E,0)))</f>
        <v/>
      </c>
      <c r="D6" s="277"/>
      <c r="E6" s="215" t="str">
        <f ca="1">IF(ISERROR($V6),"",OFFSET('Smelter Look-up'!$D$4,$V6-4,0)&amp;"")</f>
        <v/>
      </c>
      <c r="F6" s="215" t="str">
        <f ca="1">IF(ISERROR($V6),"",OFFSET('Smelter Look-up'!$E$4,$V6-4,0))</f>
        <v/>
      </c>
      <c r="G6" s="215" t="str">
        <f ca="1">IF(C6=$X$4,IF(ISERROR($V6),"Enter smelter details","RMI"),IF(ISERROR($V6),"",OFFSET('Smelter Look-up'!$F$4,$V6-4,0)))</f>
        <v/>
      </c>
      <c r="H6" s="216" t="str">
        <f ca="1">IF(ISERROR($V6),"",OFFSET('Smelter Look-up'!$G$4,$V6-4,0))</f>
        <v/>
      </c>
      <c r="I6" s="217" t="str">
        <f ca="1">IF(ISERROR($V6),"",OFFSET('Smelter Look-up'!$H$4,$V6-4,0))</f>
        <v/>
      </c>
      <c r="J6" s="217" t="str">
        <f ca="1">IF(ISERROR($V6),"",OFFSET('Smelter Look-up'!$I$4,$V6-4,0))</f>
        <v/>
      </c>
      <c r="K6" s="267"/>
      <c r="L6" s="267"/>
      <c r="M6" s="267"/>
      <c r="N6" s="267"/>
      <c r="O6" s="267"/>
      <c r="P6" s="218"/>
      <c r="Q6" s="268"/>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69" t="e">
        <f>IF(C6="",NA(),IF(OR(C6="Smelter not listed",C6="Smelter not yet identified"),MATCH($B6&amp;$D6,'Smelter Look-up'!$J:$J,0),MATCH($B6&amp;$C6,'Smelter Look-up'!$J:$J,0)))</f>
        <v>#N/A</v>
      </c>
      <c r="W6" s="270"/>
      <c r="X6" s="270">
        <f t="shared" ref="X6:X37" ca="1" si="4">IF(AND(C6="Smelter not listed",OR(LEN(D6)=0,LEN(E6)=0)),1,0)</f>
        <v>0</v>
      </c>
      <c r="Y6" s="270"/>
      <c r="Z6" s="270"/>
      <c r="AB6" s="272" t="str">
        <f t="shared" ref="AB6:AB37" si="5">B6&amp;C6</f>
        <v/>
      </c>
    </row>
    <row r="7" spans="1:34" s="271" customFormat="1" ht="19.899999999999999" customHeight="1">
      <c r="A7" s="323"/>
      <c r="B7" s="215" t="str">
        <f>IF(LEN(A7)=0,"",INDEX('Smelter Look-up'!$A:$A,MATCH($A7,'Smelter Look-up'!$E:$E,0)))</f>
        <v/>
      </c>
      <c r="C7" s="219" t="str">
        <f>IF(LEN(A7)=0,"",INDEX('Smelter Look-up'!$C:$C,MATCH($A7,'Smelter Look-up'!$E:$E,0)))</f>
        <v/>
      </c>
      <c r="D7" s="277"/>
      <c r="E7" s="215" t="str">
        <f ca="1">IF(ISERROR($V7),"",OFFSET('Smelter Look-up'!$D$4,$V7-4,0)&amp;"")</f>
        <v/>
      </c>
      <c r="F7" s="215" t="str">
        <f ca="1">IF(ISERROR($V7),"",OFFSET('Smelter Look-up'!$E$4,$V7-4,0))</f>
        <v/>
      </c>
      <c r="G7" s="215" t="str">
        <f ca="1">IF(C7=$X$4,IF(ISERROR($V7),"Enter smelter details","RMI"),IF(ISERROR($V7),"",OFFSET('Smelter Look-up'!$F$4,$V7-4,0)))</f>
        <v/>
      </c>
      <c r="H7" s="216" t="str">
        <f ca="1">IF(ISERROR($V7),"",OFFSET('Smelter Look-up'!$G$4,$V7-4,0))</f>
        <v/>
      </c>
      <c r="I7" s="217" t="str">
        <f ca="1">IF(ISERROR($V7),"",OFFSET('Smelter Look-up'!$H$4,$V7-4,0))</f>
        <v/>
      </c>
      <c r="J7" s="217" t="str">
        <f ca="1">IF(ISERROR($V7),"",OFFSET('Smelter Look-up'!$I$4,$V7-4,0))</f>
        <v/>
      </c>
      <c r="K7" s="267"/>
      <c r="L7" s="267"/>
      <c r="M7" s="267"/>
      <c r="N7" s="267"/>
      <c r="O7" s="267"/>
      <c r="P7" s="218"/>
      <c r="Q7" s="268"/>
      <c r="R7" s="215" t="str">
        <f ca="1">IF(ISERROR($V7),"",OFFSET('Smelter Look-up'!$C$4,$V7-4,0)&amp;"")</f>
        <v/>
      </c>
      <c r="S7" s="222" t="str">
        <f t="shared" ca="1" si="3"/>
        <v/>
      </c>
      <c r="T7" s="222" t="str">
        <f ca="1">IF(B7="","",IF(ISERROR(MATCH($J7,SorP!$B$1:$B$6230,0)),"",INDIRECT("'SorP'!$A$"&amp;MATCH($J7,SorP!$B$1:$B$6230,0))))</f>
        <v/>
      </c>
      <c r="U7" s="238"/>
      <c r="V7" s="269" t="e">
        <f>IF(C7="",NA(),IF(OR(C7="Smelter not listed",C7="Smelter not yet identified"),MATCH($B7&amp;$D7,'Smelter Look-up'!$J:$J,0),MATCH($B7&amp;$C7,'Smelter Look-up'!$J:$J,0)))</f>
        <v>#N/A</v>
      </c>
      <c r="W7" s="270"/>
      <c r="X7" s="270">
        <f t="shared" ca="1" si="4"/>
        <v>0</v>
      </c>
      <c r="Y7" s="270"/>
      <c r="Z7" s="270"/>
      <c r="AB7" s="272" t="str">
        <f t="shared" si="5"/>
        <v/>
      </c>
    </row>
    <row r="8" spans="1:34" s="271" customFormat="1" ht="19.899999999999999" customHeight="1">
      <c r="A8" s="323"/>
      <c r="B8" s="215" t="str">
        <f>IF(LEN(A8)=0,"",INDEX('Smelter Look-up'!$A:$A,MATCH($A8,'Smelter Look-up'!$E:$E,0)))</f>
        <v/>
      </c>
      <c r="C8" s="219" t="str">
        <f>IF(LEN(A8)=0,"",INDEX('Smelter Look-up'!$C:$C,MATCH($A8,'Smelter Look-up'!$E:$E,0)))</f>
        <v/>
      </c>
      <c r="D8" s="277"/>
      <c r="E8" s="215" t="str">
        <f ca="1">IF(ISERROR($V8),"",OFFSET('Smelter Look-up'!$D$4,$V8-4,0)&amp;"")</f>
        <v/>
      </c>
      <c r="F8" s="215" t="str">
        <f ca="1">IF(ISERROR($V8),"",OFFSET('Smelter Look-up'!$E$4,$V8-4,0))</f>
        <v/>
      </c>
      <c r="G8" s="215" t="str">
        <f ca="1">IF(C8=$X$4,IF(ISERROR($V8),"Enter smelter details","RMI"),IF(ISERROR($V8),"",OFFSET('Smelter Look-up'!$F$4,$V8-4,0)))</f>
        <v/>
      </c>
      <c r="H8" s="216" t="str">
        <f ca="1">IF(ISERROR($V8),"",OFFSET('Smelter Look-up'!$G$4,$V8-4,0))</f>
        <v/>
      </c>
      <c r="I8" s="217" t="str">
        <f ca="1">IF(ISERROR($V8),"",OFFSET('Smelter Look-up'!$H$4,$V8-4,0))</f>
        <v/>
      </c>
      <c r="J8" s="217" t="str">
        <f ca="1">IF(ISERROR($V8),"",OFFSET('Smelter Look-up'!$I$4,$V8-4,0))</f>
        <v/>
      </c>
      <c r="K8" s="267"/>
      <c r="L8" s="267"/>
      <c r="M8" s="267"/>
      <c r="N8" s="267"/>
      <c r="O8" s="267"/>
      <c r="P8" s="218"/>
      <c r="Q8" s="268"/>
      <c r="R8" s="215" t="str">
        <f ca="1">IF(ISERROR($V8),"",OFFSET('Smelter Look-up'!$C$4,$V8-4,0)&amp;"")</f>
        <v/>
      </c>
      <c r="S8" s="222" t="str">
        <f t="shared" ca="1" si="3"/>
        <v/>
      </c>
      <c r="T8" s="222" t="str">
        <f ca="1">IF(B8="","",IF(ISERROR(MATCH($J8,SorP!$B$1:$B$6230,0)),"",INDIRECT("'SorP'!$A$"&amp;MATCH($J8,SorP!$B$1:$B$6230,0))))</f>
        <v/>
      </c>
      <c r="U8" s="238"/>
      <c r="V8" s="269" t="e">
        <f>IF(C8="",NA(),IF(OR(C8="Smelter not listed",C8="Smelter not yet identified"),MATCH($B8&amp;$D8,'Smelter Look-up'!$J:$J,0),MATCH($B8&amp;$C8,'Smelter Look-up'!$J:$J,0)))</f>
        <v>#N/A</v>
      </c>
      <c r="W8" s="270"/>
      <c r="X8" s="270">
        <f t="shared" ca="1" si="4"/>
        <v>0</v>
      </c>
      <c r="Y8" s="270"/>
      <c r="Z8" s="270"/>
      <c r="AB8" s="272" t="str">
        <f t="shared" si="5"/>
        <v/>
      </c>
    </row>
    <row r="9" spans="1:34" s="271" customFormat="1" ht="19.899999999999999" customHeight="1">
      <c r="A9" s="323"/>
      <c r="B9" s="215" t="str">
        <f>IF(LEN(A9)=0,"",INDEX('Smelter Look-up'!$A:$A,MATCH($A9,'Smelter Look-up'!$E:$E,0)))</f>
        <v/>
      </c>
      <c r="C9" s="219" t="str">
        <f>IF(LEN(A9)=0,"",INDEX('Smelter Look-up'!$C:$C,MATCH($A9,'Smelter Look-up'!$E:$E,0)))</f>
        <v/>
      </c>
      <c r="D9" s="277"/>
      <c r="E9" s="215" t="str">
        <f ca="1">IF(ISERROR($V9),"",OFFSET('Smelter Look-up'!$D$4,$V9-4,0)&amp;"")</f>
        <v/>
      </c>
      <c r="F9" s="215" t="str">
        <f ca="1">IF(ISERROR($V9),"",OFFSET('Smelter Look-up'!$E$4,$V9-4,0))</f>
        <v/>
      </c>
      <c r="G9" s="215" t="str">
        <f ca="1">IF(C9=$X$4,IF(ISERROR($V9),"Enter smelter details","RMI"),IF(ISERROR($V9),"",OFFSET('Smelter Look-up'!$F$4,$V9-4,0)))</f>
        <v/>
      </c>
      <c r="H9" s="216" t="str">
        <f ca="1">IF(ISERROR($V9),"",OFFSET('Smelter Look-up'!$G$4,$V9-4,0))</f>
        <v/>
      </c>
      <c r="I9" s="217" t="str">
        <f ca="1">IF(ISERROR($V9),"",OFFSET('Smelter Look-up'!$H$4,$V9-4,0))</f>
        <v/>
      </c>
      <c r="J9" s="217" t="str">
        <f ca="1">IF(ISERROR($V9),"",OFFSET('Smelter Look-up'!$I$4,$V9-4,0))</f>
        <v/>
      </c>
      <c r="K9" s="267"/>
      <c r="L9" s="267"/>
      <c r="M9" s="267"/>
      <c r="N9" s="267"/>
      <c r="O9" s="267"/>
      <c r="P9" s="218"/>
      <c r="Q9" s="268"/>
      <c r="R9" s="215" t="str">
        <f ca="1">IF(ISERROR($V9),"",OFFSET('Smelter Look-up'!$C$4,$V9-4,0)&amp;"")</f>
        <v/>
      </c>
      <c r="S9" s="222" t="str">
        <f t="shared" ca="1" si="3"/>
        <v/>
      </c>
      <c r="T9" s="222" t="str">
        <f ca="1">IF(B9="","",IF(ISERROR(MATCH($J9,SorP!$B$1:$B$6230,0)),"",INDIRECT("'SorP'!$A$"&amp;MATCH($J9,SorP!$B$1:$B$6230,0))))</f>
        <v/>
      </c>
      <c r="U9" s="238"/>
      <c r="V9" s="269" t="e">
        <f>IF(C9="",NA(),IF(OR(C9="Smelter not listed",C9="Smelter not yet identified"),MATCH($B9&amp;$D9,'Smelter Look-up'!$J:$J,0),MATCH($B9&amp;$C9,'Smelter Look-up'!$J:$J,0)))</f>
        <v>#N/A</v>
      </c>
      <c r="W9" s="270"/>
      <c r="X9" s="270">
        <f t="shared" ca="1" si="4"/>
        <v>0</v>
      </c>
      <c r="Y9" s="270"/>
      <c r="Z9" s="270"/>
      <c r="AB9" s="272" t="str">
        <f t="shared" si="5"/>
        <v/>
      </c>
    </row>
    <row r="10" spans="1:34" s="271" customFormat="1" ht="19.899999999999999" customHeight="1">
      <c r="A10" s="323"/>
      <c r="B10" s="215" t="str">
        <f>IF(LEN(A10)=0,"",INDEX('Smelter Look-up'!$A:$A,MATCH($A10,'Smelter Look-up'!$E:$E,0)))</f>
        <v/>
      </c>
      <c r="C10" s="219" t="str">
        <f>IF(LEN(A10)=0,"",INDEX('Smelter Look-up'!$C:$C,MATCH($A10,'Smelter Look-up'!$E:$E,0)))</f>
        <v/>
      </c>
      <c r="D10" s="277"/>
      <c r="E10" s="215" t="str">
        <f ca="1">IF(ISERROR($V10),"",OFFSET('Smelter Look-up'!$D$4,$V10-4,0)&amp;"")</f>
        <v/>
      </c>
      <c r="F10" s="215" t="str">
        <f ca="1">IF(ISERROR($V10),"",OFFSET('Smelter Look-up'!$E$4,$V10-4,0))</f>
        <v/>
      </c>
      <c r="G10" s="215" t="str">
        <f ca="1">IF(C10=$X$4,IF(ISERROR($V10),"Enter smelter details","RMI"),IF(ISERROR($V10),"",OFFSET('Smelter Look-up'!$F$4,$V10-4,0)))</f>
        <v/>
      </c>
      <c r="H10" s="216" t="str">
        <f ca="1">IF(ISERROR($V10),"",OFFSET('Smelter Look-up'!$G$4,$V10-4,0))</f>
        <v/>
      </c>
      <c r="I10" s="217" t="str">
        <f ca="1">IF(ISERROR($V10),"",OFFSET('Smelter Look-up'!$H$4,$V10-4,0))</f>
        <v/>
      </c>
      <c r="J10" s="217" t="str">
        <f ca="1">IF(ISERROR($V10),"",OFFSET('Smelter Look-up'!$I$4,$V10-4,0))</f>
        <v/>
      </c>
      <c r="K10" s="267"/>
      <c r="L10" s="267"/>
      <c r="M10" s="267"/>
      <c r="N10" s="267"/>
      <c r="O10" s="267"/>
      <c r="P10" s="218"/>
      <c r="Q10" s="268"/>
      <c r="R10" s="215" t="str">
        <f ca="1">IF(ISERROR($V10),"",OFFSET('Smelter Look-up'!$C$4,$V10-4,0)&amp;"")</f>
        <v/>
      </c>
      <c r="S10" s="222" t="str">
        <f t="shared" ca="1" si="3"/>
        <v/>
      </c>
      <c r="T10" s="222" t="str">
        <f ca="1">IF(B10="","",IF(ISERROR(MATCH($J10,SorP!$B$1:$B$6230,0)),"",INDIRECT("'SorP'!$A$"&amp;MATCH($J10,SorP!$B$1:$B$6230,0))))</f>
        <v/>
      </c>
      <c r="U10" s="238"/>
      <c r="V10" s="269" t="e">
        <f>IF(C10="",NA(),IF(OR(C10="Smelter not listed",C10="Smelter not yet identified"),MATCH($B10&amp;$D10,'Smelter Look-up'!$J:$J,0),MATCH($B10&amp;$C10,'Smelter Look-up'!$J:$J,0)))</f>
        <v>#N/A</v>
      </c>
      <c r="W10" s="270"/>
      <c r="X10" s="270">
        <f t="shared" ca="1" si="4"/>
        <v>0</v>
      </c>
      <c r="Y10" s="270"/>
      <c r="Z10" s="270"/>
      <c r="AB10" s="272" t="str">
        <f t="shared" si="5"/>
        <v/>
      </c>
    </row>
    <row r="11" spans="1:34" s="271" customFormat="1" ht="19.899999999999999" customHeight="1">
      <c r="A11" s="323"/>
      <c r="B11" s="215" t="str">
        <f>IF(LEN(A11)=0,"",INDEX('Smelter Look-up'!$A:$A,MATCH($A11,'Smelter Look-up'!$E:$E,0)))</f>
        <v/>
      </c>
      <c r="C11" s="219" t="str">
        <f>IF(LEN(A11)=0,"",INDEX('Smelter Look-up'!$C:$C,MATCH($A11,'Smelter Look-up'!$E:$E,0)))</f>
        <v/>
      </c>
      <c r="D11" s="277"/>
      <c r="E11" s="215" t="str">
        <f ca="1">IF(ISERROR($V11),"",OFFSET('Smelter Look-up'!$D$4,$V11-4,0)&amp;"")</f>
        <v/>
      </c>
      <c r="F11" s="215" t="str">
        <f ca="1">IF(ISERROR($V11),"",OFFSET('Smelter Look-up'!$E$4,$V11-4,0))</f>
        <v/>
      </c>
      <c r="G11" s="215" t="str">
        <f ca="1">IF(C11=$X$4,IF(ISERROR($V11),"Enter smelter details","RMI"),IF(ISERROR($V11),"",OFFSET('Smelter Look-up'!$F$4,$V11-4,0)))</f>
        <v/>
      </c>
      <c r="H11" s="216" t="str">
        <f ca="1">IF(ISERROR($V11),"",OFFSET('Smelter Look-up'!$G$4,$V11-4,0))</f>
        <v/>
      </c>
      <c r="I11" s="217" t="str">
        <f ca="1">IF(ISERROR($V11),"",OFFSET('Smelter Look-up'!$H$4,$V11-4,0))</f>
        <v/>
      </c>
      <c r="J11" s="217" t="str">
        <f ca="1">IF(ISERROR($V11),"",OFFSET('Smelter Look-up'!$I$4,$V11-4,0))</f>
        <v/>
      </c>
      <c r="K11" s="267"/>
      <c r="L11" s="267"/>
      <c r="M11" s="267"/>
      <c r="N11" s="267"/>
      <c r="O11" s="267"/>
      <c r="P11" s="218"/>
      <c r="Q11" s="268"/>
      <c r="R11" s="215" t="str">
        <f ca="1">IF(ISERROR($V11),"",OFFSET('Smelter Look-up'!$C$4,$V11-4,0)&amp;"")</f>
        <v/>
      </c>
      <c r="S11" s="222" t="str">
        <f t="shared" ca="1" si="3"/>
        <v/>
      </c>
      <c r="T11" s="222" t="str">
        <f ca="1">IF(B11="","",IF(ISERROR(MATCH($J11,SorP!$B$1:$B$6230,0)),"",INDIRECT("'SorP'!$A$"&amp;MATCH($J11,SorP!$B$1:$B$6230,0))))</f>
        <v/>
      </c>
      <c r="U11" s="238"/>
      <c r="V11" s="269" t="e">
        <f>IF(C11="",NA(),IF(OR(C11="Smelter not listed",C11="Smelter not yet identified"),MATCH($B11&amp;$D11,'Smelter Look-up'!$J:$J,0),MATCH($B11&amp;$C11,'Smelter Look-up'!$J:$J,0)))</f>
        <v>#N/A</v>
      </c>
      <c r="W11" s="270"/>
      <c r="X11" s="270">
        <f t="shared" ca="1" si="4"/>
        <v>0</v>
      </c>
      <c r="Y11" s="270"/>
      <c r="Z11" s="270"/>
      <c r="AB11" s="272" t="str">
        <f t="shared" si="5"/>
        <v/>
      </c>
    </row>
    <row r="12" spans="1:34" s="271" customFormat="1" ht="19.899999999999999" customHeight="1">
      <c r="A12" s="323"/>
      <c r="B12" s="215" t="str">
        <f>IF(LEN(A12)=0,"",INDEX('Smelter Look-up'!$A:$A,MATCH($A12,'Smelter Look-up'!$E:$E,0)))</f>
        <v/>
      </c>
      <c r="C12" s="219" t="str">
        <f>IF(LEN(A12)=0,"",INDEX('Smelter Look-up'!$C:$C,MATCH($A12,'Smelter Look-up'!$E:$E,0)))</f>
        <v/>
      </c>
      <c r="D12" s="277"/>
      <c r="E12" s="215" t="str">
        <f ca="1">IF(ISERROR($V12),"",OFFSET('Smelter Look-up'!$D$4,$V12-4,0)&amp;"")</f>
        <v/>
      </c>
      <c r="F12" s="215" t="str">
        <f ca="1">IF(ISERROR($V12),"",OFFSET('Smelter Look-up'!$E$4,$V12-4,0))</f>
        <v/>
      </c>
      <c r="G12" s="215" t="str">
        <f ca="1">IF(C12=$X$4,IF(ISERROR($V12),"Enter smelter details","RMI"),IF(ISERROR($V12),"",OFFSET('Smelter Look-up'!$F$4,$V12-4,0)))</f>
        <v/>
      </c>
      <c r="H12" s="216" t="str">
        <f ca="1">IF(ISERROR($V12),"",OFFSET('Smelter Look-up'!$G$4,$V12-4,0))</f>
        <v/>
      </c>
      <c r="I12" s="217" t="str">
        <f ca="1">IF(ISERROR($V12),"",OFFSET('Smelter Look-up'!$H$4,$V12-4,0))</f>
        <v/>
      </c>
      <c r="J12" s="217" t="str">
        <f ca="1">IF(ISERROR($V12),"",OFFSET('Smelter Look-up'!$I$4,$V12-4,0))</f>
        <v/>
      </c>
      <c r="K12" s="267"/>
      <c r="L12" s="267"/>
      <c r="M12" s="267"/>
      <c r="N12" s="267"/>
      <c r="O12" s="267"/>
      <c r="P12" s="218"/>
      <c r="Q12" s="268"/>
      <c r="R12" s="215" t="str">
        <f ca="1">IF(ISERROR($V12),"",OFFSET('Smelter Look-up'!$C$4,$V12-4,0)&amp;"")</f>
        <v/>
      </c>
      <c r="S12" s="222" t="str">
        <f t="shared" ca="1" si="3"/>
        <v/>
      </c>
      <c r="T12" s="222" t="str">
        <f ca="1">IF(B12="","",IF(ISERROR(MATCH($J12,SorP!$B$1:$B$6230,0)),"",INDIRECT("'SorP'!$A$"&amp;MATCH($J12,SorP!$B$1:$B$6230,0))))</f>
        <v/>
      </c>
      <c r="U12" s="238"/>
      <c r="V12" s="269" t="e">
        <f>IF(C12="",NA(),IF(OR(C12="Smelter not listed",C12="Smelter not yet identified"),MATCH($B12&amp;$D12,'Smelter Look-up'!$J:$J,0),MATCH($B12&amp;$C12,'Smelter Look-up'!$J:$J,0)))</f>
        <v>#N/A</v>
      </c>
      <c r="W12" s="270"/>
      <c r="X12" s="270">
        <f t="shared" ca="1" si="4"/>
        <v>0</v>
      </c>
      <c r="Y12" s="270"/>
      <c r="Z12" s="270"/>
      <c r="AB12" s="272" t="str">
        <f t="shared" si="5"/>
        <v/>
      </c>
    </row>
    <row r="13" spans="1:34" s="271" customFormat="1" ht="19.899999999999999" customHeight="1">
      <c r="A13" s="323"/>
      <c r="B13" s="215" t="str">
        <f>IF(LEN(A13)=0,"",INDEX('Smelter Look-up'!$A:$A,MATCH($A13,'Smelter Look-up'!$E:$E,0)))</f>
        <v/>
      </c>
      <c r="C13" s="219" t="str">
        <f>IF(LEN(A13)=0,"",INDEX('Smelter Look-up'!$C:$C,MATCH($A13,'Smelter Look-up'!$E:$E,0)))</f>
        <v/>
      </c>
      <c r="D13" s="277"/>
      <c r="E13" s="215" t="str">
        <f ca="1">IF(ISERROR($V13),"",OFFSET('Smelter Look-up'!$D$4,$V13-4,0)&amp;"")</f>
        <v/>
      </c>
      <c r="F13" s="215" t="str">
        <f ca="1">IF(ISERROR($V13),"",OFFSET('Smelter Look-up'!$E$4,$V13-4,0))</f>
        <v/>
      </c>
      <c r="G13" s="215" t="str">
        <f ca="1">IF(C13=$X$4,IF(ISERROR($V13),"Enter smelter details","RMI"),IF(ISERROR($V13),"",OFFSET('Smelter Look-up'!$F$4,$V13-4,0)))</f>
        <v/>
      </c>
      <c r="H13" s="216" t="str">
        <f ca="1">IF(ISERROR($V13),"",OFFSET('Smelter Look-up'!$G$4,$V13-4,0))</f>
        <v/>
      </c>
      <c r="I13" s="217" t="str">
        <f ca="1">IF(ISERROR($V13),"",OFFSET('Smelter Look-up'!$H$4,$V13-4,0))</f>
        <v/>
      </c>
      <c r="J13" s="217" t="str">
        <f ca="1">IF(ISERROR($V13),"",OFFSET('Smelter Look-up'!$I$4,$V13-4,0))</f>
        <v/>
      </c>
      <c r="K13" s="267"/>
      <c r="L13" s="267"/>
      <c r="M13" s="267"/>
      <c r="N13" s="267"/>
      <c r="O13" s="267"/>
      <c r="P13" s="218"/>
      <c r="Q13" s="268"/>
      <c r="R13" s="215" t="str">
        <f ca="1">IF(ISERROR($V13),"",OFFSET('Smelter Look-up'!$C$4,$V13-4,0)&amp;"")</f>
        <v/>
      </c>
      <c r="S13" s="222" t="str">
        <f t="shared" ca="1" si="3"/>
        <v/>
      </c>
      <c r="T13" s="222" t="str">
        <f ca="1">IF(B13="","",IF(ISERROR(MATCH($J13,SorP!$B$1:$B$6230,0)),"",INDIRECT("'SorP'!$A$"&amp;MATCH($J13,SorP!$B$1:$B$6230,0))))</f>
        <v/>
      </c>
      <c r="U13" s="238"/>
      <c r="V13" s="269" t="e">
        <f>IF(C13="",NA(),IF(OR(C13="Smelter not listed",C13="Smelter not yet identified"),MATCH($B13&amp;$D13,'Smelter Look-up'!$J:$J,0),MATCH($B13&amp;$C13,'Smelter Look-up'!$J:$J,0)))</f>
        <v>#N/A</v>
      </c>
      <c r="W13" s="270"/>
      <c r="X13" s="270">
        <f t="shared" ca="1" si="4"/>
        <v>0</v>
      </c>
      <c r="Y13" s="270"/>
      <c r="Z13" s="270"/>
      <c r="AB13" s="272" t="str">
        <f t="shared" si="5"/>
        <v/>
      </c>
    </row>
    <row r="14" spans="1:34" s="271" customFormat="1" ht="19.899999999999999" customHeight="1">
      <c r="A14" s="323"/>
      <c r="B14" s="215" t="str">
        <f>IF(LEN(A14)=0,"",INDEX('Smelter Look-up'!$A:$A,MATCH($A14,'Smelter Look-up'!$E:$E,0)))</f>
        <v/>
      </c>
      <c r="C14" s="219" t="str">
        <f>IF(LEN(A14)=0,"",INDEX('Smelter Look-up'!$C:$C,MATCH($A14,'Smelter Look-up'!$E:$E,0)))</f>
        <v/>
      </c>
      <c r="D14" s="277"/>
      <c r="E14" s="215" t="str">
        <f ca="1">IF(ISERROR($V14),"",OFFSET('Smelter Look-up'!$D$4,$V14-4,0)&amp;"")</f>
        <v/>
      </c>
      <c r="F14" s="215" t="str">
        <f ca="1">IF(ISERROR($V14),"",OFFSET('Smelter Look-up'!$E$4,$V14-4,0))</f>
        <v/>
      </c>
      <c r="G14" s="215" t="str">
        <f ca="1">IF(C14=$X$4,IF(ISERROR($V14),"Enter smelter details","RMI"),IF(ISERROR($V14),"",OFFSET('Smelter Look-up'!$F$4,$V14-4,0)))</f>
        <v/>
      </c>
      <c r="H14" s="216" t="str">
        <f ca="1">IF(ISERROR($V14),"",OFFSET('Smelter Look-up'!$G$4,$V14-4,0))</f>
        <v/>
      </c>
      <c r="I14" s="217" t="str">
        <f ca="1">IF(ISERROR($V14),"",OFFSET('Smelter Look-up'!$H$4,$V14-4,0))</f>
        <v/>
      </c>
      <c r="J14" s="217" t="str">
        <f ca="1">IF(ISERROR($V14),"",OFFSET('Smelter Look-up'!$I$4,$V14-4,0))</f>
        <v/>
      </c>
      <c r="K14" s="267"/>
      <c r="L14" s="267"/>
      <c r="M14" s="267"/>
      <c r="N14" s="267"/>
      <c r="O14" s="267"/>
      <c r="P14" s="218"/>
      <c r="Q14" s="268"/>
      <c r="R14" s="215" t="str">
        <f ca="1">IF(ISERROR($V14),"",OFFSET('Smelter Look-up'!$C$4,$V14-4,0)&amp;"")</f>
        <v/>
      </c>
      <c r="S14" s="222" t="str">
        <f t="shared" ca="1" si="3"/>
        <v/>
      </c>
      <c r="T14" s="222" t="str">
        <f ca="1">IF(B14="","",IF(ISERROR(MATCH($J14,SorP!$B$1:$B$6230,0)),"",INDIRECT("'SorP'!$A$"&amp;MATCH($J14,SorP!$B$1:$B$6230,0))))</f>
        <v/>
      </c>
      <c r="U14" s="238"/>
      <c r="V14" s="269" t="e">
        <f>IF(C14="",NA(),IF(OR(C14="Smelter not listed",C14="Smelter not yet identified"),MATCH($B14&amp;$D14,'Smelter Look-up'!$J:$J,0),MATCH($B14&amp;$C14,'Smelter Look-up'!$J:$J,0)))</f>
        <v>#N/A</v>
      </c>
      <c r="W14" s="270"/>
      <c r="X14" s="270">
        <f t="shared" ca="1" si="4"/>
        <v>0</v>
      </c>
      <c r="Y14" s="270"/>
      <c r="Z14" s="270"/>
      <c r="AB14" s="272" t="str">
        <f t="shared" si="5"/>
        <v/>
      </c>
    </row>
    <row r="15" spans="1:34" s="271" customFormat="1" ht="19.899999999999999" customHeight="1">
      <c r="A15" s="323"/>
      <c r="B15" s="215" t="str">
        <f>IF(LEN(A15)=0,"",INDEX('Smelter Look-up'!$A:$A,MATCH($A15,'Smelter Look-up'!$E:$E,0)))</f>
        <v/>
      </c>
      <c r="C15" s="219" t="str">
        <f>IF(LEN(A15)=0,"",INDEX('Smelter Look-up'!$C:$C,MATCH($A15,'Smelter Look-up'!$E:$E,0)))</f>
        <v/>
      </c>
      <c r="D15" s="277"/>
      <c r="E15" s="215" t="str">
        <f ca="1">IF(ISERROR($V15),"",OFFSET('Smelter Look-up'!$D$4,$V15-4,0)&amp;"")</f>
        <v/>
      </c>
      <c r="F15" s="215" t="str">
        <f ca="1">IF(ISERROR($V15),"",OFFSET('Smelter Look-up'!$E$4,$V15-4,0))</f>
        <v/>
      </c>
      <c r="G15" s="215" t="str">
        <f ca="1">IF(C15=$X$4,IF(ISERROR($V15),"Enter smelter details","RMI"),IF(ISERROR($V15),"",OFFSET('Smelter Look-up'!$F$4,$V15-4,0)))</f>
        <v/>
      </c>
      <c r="H15" s="216" t="str">
        <f ca="1">IF(ISERROR($V15),"",OFFSET('Smelter Look-up'!$G$4,$V15-4,0))</f>
        <v/>
      </c>
      <c r="I15" s="217" t="str">
        <f ca="1">IF(ISERROR($V15),"",OFFSET('Smelter Look-up'!$H$4,$V15-4,0))</f>
        <v/>
      </c>
      <c r="J15" s="217" t="str">
        <f ca="1">IF(ISERROR($V15),"",OFFSET('Smelter Look-up'!$I$4,$V15-4,0))</f>
        <v/>
      </c>
      <c r="K15" s="267"/>
      <c r="L15" s="267"/>
      <c r="M15" s="267"/>
      <c r="N15" s="267"/>
      <c r="O15" s="267"/>
      <c r="P15" s="218"/>
      <c r="Q15" s="268"/>
      <c r="R15" s="215" t="str">
        <f ca="1">IF(ISERROR($V15),"",OFFSET('Smelter Look-up'!$C$4,$V15-4,0)&amp;"")</f>
        <v/>
      </c>
      <c r="S15" s="222" t="str">
        <f t="shared" ca="1" si="3"/>
        <v/>
      </c>
      <c r="T15" s="222" t="str">
        <f ca="1">IF(B15="","",IF(ISERROR(MATCH($J15,SorP!$B$1:$B$6230,0)),"",INDIRECT("'SorP'!$A$"&amp;MATCH($J15,SorP!$B$1:$B$6230,0))))</f>
        <v/>
      </c>
      <c r="U15" s="238"/>
      <c r="V15" s="269" t="e">
        <f>IF(C15="",NA(),IF(OR(C15="Smelter not listed",C15="Smelter not yet identified"),MATCH($B15&amp;$D15,'Smelter Look-up'!$J:$J,0),MATCH($B15&amp;$C15,'Smelter Look-up'!$J:$J,0)))</f>
        <v>#N/A</v>
      </c>
      <c r="W15" s="270"/>
      <c r="X15" s="270">
        <f t="shared" ca="1" si="4"/>
        <v>0</v>
      </c>
      <c r="Y15" s="270"/>
      <c r="Z15" s="270"/>
      <c r="AB15" s="272" t="str">
        <f t="shared" si="5"/>
        <v/>
      </c>
    </row>
    <row r="16" spans="1:34" s="271" customFormat="1" ht="19.899999999999999" customHeight="1">
      <c r="A16" s="323"/>
      <c r="B16" s="215" t="str">
        <f>IF(LEN(A16)=0,"",INDEX('Smelter Look-up'!$A:$A,MATCH($A16,'Smelter Look-up'!$E:$E,0)))</f>
        <v/>
      </c>
      <c r="C16" s="219" t="str">
        <f>IF(LEN(A16)=0,"",INDEX('Smelter Look-up'!$C:$C,MATCH($A16,'Smelter Look-up'!$E:$E,0)))</f>
        <v/>
      </c>
      <c r="D16" s="277"/>
      <c r="E16" s="215" t="str">
        <f ca="1">IF(ISERROR($V16),"",OFFSET('Smelter Look-up'!$D$4,$V16-4,0)&amp;"")</f>
        <v/>
      </c>
      <c r="F16" s="215" t="str">
        <f ca="1">IF(ISERROR($V16),"",OFFSET('Smelter Look-up'!$E$4,$V16-4,0))</f>
        <v/>
      </c>
      <c r="G16" s="215" t="str">
        <f ca="1">IF(C16=$X$4,IF(ISERROR($V16),"Enter smelter details","RMI"),IF(ISERROR($V16),"",OFFSET('Smelter Look-up'!$F$4,$V16-4,0)))</f>
        <v/>
      </c>
      <c r="H16" s="216" t="str">
        <f ca="1">IF(ISERROR($V16),"",OFFSET('Smelter Look-up'!$G$4,$V16-4,0))</f>
        <v/>
      </c>
      <c r="I16" s="217" t="str">
        <f ca="1">IF(ISERROR($V16),"",OFFSET('Smelter Look-up'!$H$4,$V16-4,0))</f>
        <v/>
      </c>
      <c r="J16" s="217" t="str">
        <f ca="1">IF(ISERROR($V16),"",OFFSET('Smelter Look-up'!$I$4,$V16-4,0))</f>
        <v/>
      </c>
      <c r="K16" s="267"/>
      <c r="L16" s="267"/>
      <c r="M16" s="267"/>
      <c r="N16" s="267"/>
      <c r="O16" s="267"/>
      <c r="P16" s="218"/>
      <c r="Q16" s="268"/>
      <c r="R16" s="215" t="str">
        <f ca="1">IF(ISERROR($V16),"",OFFSET('Smelter Look-up'!$C$4,$V16-4,0)&amp;"")</f>
        <v/>
      </c>
      <c r="S16" s="222" t="str">
        <f t="shared" ca="1" si="3"/>
        <v/>
      </c>
      <c r="T16" s="222" t="str">
        <f ca="1">IF(B16="","",IF(ISERROR(MATCH($J16,SorP!$B$1:$B$6230,0)),"",INDIRECT("'SorP'!$A$"&amp;MATCH($J16,SorP!$B$1:$B$6230,0))))</f>
        <v/>
      </c>
      <c r="U16" s="238"/>
      <c r="V16" s="269" t="e">
        <f>IF(C16="",NA(),IF(OR(C16="Smelter not listed",C16="Smelter not yet identified"),MATCH($B16&amp;$D16,'Smelter Look-up'!$J:$J,0),MATCH($B16&amp;$C16,'Smelter Look-up'!$J:$J,0)))</f>
        <v>#N/A</v>
      </c>
      <c r="W16" s="270"/>
      <c r="X16" s="270">
        <f t="shared" ca="1" si="4"/>
        <v>0</v>
      </c>
      <c r="Y16" s="270"/>
      <c r="Z16" s="270"/>
      <c r="AB16" s="272" t="str">
        <f t="shared" si="5"/>
        <v/>
      </c>
    </row>
    <row r="17" spans="1:28" s="271" customFormat="1" ht="19.899999999999999" customHeight="1">
      <c r="A17" s="323"/>
      <c r="B17" s="215" t="str">
        <f>IF(LEN(A17)=0,"",INDEX('Smelter Look-up'!$A:$A,MATCH($A17,'Smelter Look-up'!$E:$E,0)))</f>
        <v/>
      </c>
      <c r="C17" s="219" t="str">
        <f>IF(LEN(A17)=0,"",INDEX('Smelter Look-up'!$C:$C,MATCH($A17,'Smelter Look-up'!$E:$E,0)))</f>
        <v/>
      </c>
      <c r="D17" s="277"/>
      <c r="E17" s="215" t="str">
        <f ca="1">IF(ISERROR($V17),"",OFFSET('Smelter Look-up'!$D$4,$V17-4,0)&amp;"")</f>
        <v/>
      </c>
      <c r="F17" s="215" t="str">
        <f ca="1">IF(ISERROR($V17),"",OFFSET('Smelter Look-up'!$E$4,$V17-4,0))</f>
        <v/>
      </c>
      <c r="G17" s="215" t="str">
        <f ca="1">IF(C17=$X$4,IF(ISERROR($V17),"Enter smelter details","RMI"),IF(ISERROR($V17),"",OFFSET('Smelter Look-up'!$F$4,$V17-4,0)))</f>
        <v/>
      </c>
      <c r="H17" s="216" t="str">
        <f ca="1">IF(ISERROR($V17),"",OFFSET('Smelter Look-up'!$G$4,$V17-4,0))</f>
        <v/>
      </c>
      <c r="I17" s="217" t="str">
        <f ca="1">IF(ISERROR($V17),"",OFFSET('Smelter Look-up'!$H$4,$V17-4,0))</f>
        <v/>
      </c>
      <c r="J17" s="217" t="str">
        <f ca="1">IF(ISERROR($V17),"",OFFSET('Smelter Look-up'!$I$4,$V17-4,0))</f>
        <v/>
      </c>
      <c r="K17" s="267"/>
      <c r="L17" s="267"/>
      <c r="M17" s="267"/>
      <c r="N17" s="267"/>
      <c r="O17" s="267"/>
      <c r="P17" s="218"/>
      <c r="Q17" s="268"/>
      <c r="R17" s="215" t="str">
        <f ca="1">IF(ISERROR($V17),"",OFFSET('Smelter Look-up'!$C$4,$V17-4,0)&amp;"")</f>
        <v/>
      </c>
      <c r="S17" s="222" t="str">
        <f t="shared" ca="1" si="3"/>
        <v/>
      </c>
      <c r="T17" s="222" t="str">
        <f ca="1">IF(B17="","",IF(ISERROR(MATCH($J17,SorP!$B$1:$B$6230,0)),"",INDIRECT("'SorP'!$A$"&amp;MATCH($J17,SorP!$B$1:$B$6230,0))))</f>
        <v/>
      </c>
      <c r="U17" s="238"/>
      <c r="V17" s="269" t="e">
        <f>IF(C17="",NA(),IF(OR(C17="Smelter not listed",C17="Smelter not yet identified"),MATCH($B17&amp;$D17,'Smelter Look-up'!$J:$J,0),MATCH($B17&amp;$C17,'Smelter Look-up'!$J:$J,0)))</f>
        <v>#N/A</v>
      </c>
      <c r="W17" s="270"/>
      <c r="X17" s="270">
        <f t="shared" ca="1" si="4"/>
        <v>0</v>
      </c>
      <c r="Y17" s="270"/>
      <c r="Z17" s="270"/>
      <c r="AB17" s="272" t="str">
        <f t="shared" si="5"/>
        <v/>
      </c>
    </row>
    <row r="18" spans="1:28" s="271" customFormat="1" ht="19.899999999999999" customHeight="1">
      <c r="A18" s="214"/>
      <c r="B18" s="215" t="str">
        <f>IF(LEN(A18)=0,"",INDEX('Smelter Look-up'!$A:$A,MATCH($A18,'Smelter Look-up'!$E:$E,0)))</f>
        <v/>
      </c>
      <c r="C18" s="219" t="str">
        <f>IF(LEN(A18)=0,"",INDEX('Smelter Look-up'!$C:$C,MATCH($A18,'Smelter Look-up'!$E:$E,0)))</f>
        <v/>
      </c>
      <c r="D18" s="277"/>
      <c r="E18" s="215" t="str">
        <f ca="1">IF(ISERROR($V18),"",OFFSET('Smelter Look-up'!$D$4,$V18-4,0)&amp;"")</f>
        <v/>
      </c>
      <c r="F18" s="215" t="str">
        <f ca="1">IF(ISERROR($V18),"",OFFSET('Smelter Look-up'!$E$4,$V18-4,0))</f>
        <v/>
      </c>
      <c r="G18" s="215" t="str">
        <f ca="1">IF(C18=$X$4,IF(ISERROR($V18),"Enter smelter details","RMI"),IF(ISERROR($V18),"",OFFSET('Smelter Look-up'!$F$4,$V18-4,0)))</f>
        <v/>
      </c>
      <c r="H18" s="216" t="str">
        <f ca="1">IF(ISERROR($V18),"",OFFSET('Smelter Look-up'!$G$4,$V18-4,0))</f>
        <v/>
      </c>
      <c r="I18" s="217" t="str">
        <f ca="1">IF(ISERROR($V18),"",OFFSET('Smelter Look-up'!$H$4,$V18-4,0))</f>
        <v/>
      </c>
      <c r="J18" s="217" t="str">
        <f ca="1">IF(ISERROR($V18),"",OFFSET('Smelter Look-up'!$I$4,$V18-4,0))</f>
        <v/>
      </c>
      <c r="K18" s="267"/>
      <c r="L18" s="267"/>
      <c r="M18" s="267"/>
      <c r="N18" s="267"/>
      <c r="O18" s="267"/>
      <c r="P18" s="218"/>
      <c r="Q18" s="268"/>
      <c r="R18" s="215" t="str">
        <f ca="1">IF(ISERROR($V18),"",OFFSET('Smelter Look-up'!$C$4,$V18-4,0)&amp;"")</f>
        <v/>
      </c>
      <c r="S18" s="222" t="str">
        <f t="shared" ca="1" si="3"/>
        <v/>
      </c>
      <c r="T18" s="222" t="str">
        <f ca="1">IF(B18="","",IF(ISERROR(MATCH($J18,SorP!$B$1:$B$6230,0)),"",INDIRECT("'SorP'!$A$"&amp;MATCH($J18,SorP!$B$1:$B$6230,0))))</f>
        <v/>
      </c>
      <c r="U18" s="238"/>
      <c r="V18" s="269" t="e">
        <f>IF(C18="",NA(),IF(OR(C18="Smelter not listed",C18="Smelter not yet identified"),MATCH($B18&amp;$D18,'Smelter Look-up'!$J:$J,0),MATCH($B18&amp;$C18,'Smelter Look-up'!$J:$J,0)))</f>
        <v>#N/A</v>
      </c>
      <c r="W18" s="270"/>
      <c r="X18" s="270">
        <f t="shared" ca="1" si="4"/>
        <v>0</v>
      </c>
      <c r="Y18" s="270"/>
      <c r="Z18" s="270"/>
      <c r="AB18" s="272" t="str">
        <f t="shared" si="5"/>
        <v/>
      </c>
    </row>
    <row r="19" spans="1:28" s="271" customFormat="1" ht="20.25">
      <c r="A19" s="214"/>
      <c r="B19" s="215" t="str">
        <f>IF(LEN(A19)=0,"",INDEX('Smelter Look-up'!$A:$A,MATCH($A19,'Smelter Look-up'!$E:$E,0)))</f>
        <v/>
      </c>
      <c r="C19" s="219" t="str">
        <f>IF(LEN(A19)=0,"",INDEX('Smelter Look-up'!$C:$C,MATCH($A19,'Smelter Look-up'!$E:$E,0)))</f>
        <v/>
      </c>
      <c r="D19" s="277"/>
      <c r="E19" s="215" t="str">
        <f ca="1">IF(ISERROR($V19),"",OFFSET('Smelter Look-up'!$D$4,$V19-4,0)&amp;"")</f>
        <v/>
      </c>
      <c r="F19" s="215" t="str">
        <f ca="1">IF(ISERROR($V19),"",OFFSET('Smelter Look-up'!$E$4,$V19-4,0))</f>
        <v/>
      </c>
      <c r="G19" s="215" t="str">
        <f ca="1">IF(C19=$X$4,IF(ISERROR($V19),"Enter smelter details","RMI"),IF(ISERROR($V19),"",OFFSET('Smelter Look-up'!$F$4,$V19-4,0)))</f>
        <v/>
      </c>
      <c r="H19" s="216" t="str">
        <f ca="1">IF(ISERROR($V19),"",OFFSET('Smelter Look-up'!$G$4,$V19-4,0))</f>
        <v/>
      </c>
      <c r="I19" s="217" t="str">
        <f ca="1">IF(ISERROR($V19),"",OFFSET('Smelter Look-up'!$H$4,$V19-4,0))</f>
        <v/>
      </c>
      <c r="J19" s="217" t="str">
        <f ca="1">IF(ISERROR($V19),"",OFFSET('Smelter Look-up'!$I$4,$V19-4,0))</f>
        <v/>
      </c>
      <c r="K19" s="267"/>
      <c r="L19" s="267"/>
      <c r="M19" s="267"/>
      <c r="N19" s="267"/>
      <c r="O19" s="267"/>
      <c r="P19" s="218"/>
      <c r="Q19" s="268"/>
      <c r="R19" s="215" t="str">
        <f ca="1">IF(ISERROR($V19),"",OFFSET('Smelter Look-up'!$C$4,$V19-4,0)&amp;"")</f>
        <v/>
      </c>
      <c r="S19" s="222" t="str">
        <f t="shared" ca="1" si="3"/>
        <v/>
      </c>
      <c r="T19" s="222" t="str">
        <f ca="1">IF(B19="","",IF(ISERROR(MATCH($J19,SorP!$B$1:$B$6230,0)),"",INDIRECT("'SorP'!$A$"&amp;MATCH($J19,SorP!$B$1:$B$6230,0))))</f>
        <v/>
      </c>
      <c r="U19" s="238"/>
      <c r="V19" s="269" t="e">
        <f>IF(C19="",NA(),IF(OR(C19="Smelter not listed",C19="Smelter not yet identified"),MATCH($B19&amp;$D19,'Smelter Look-up'!$J:$J,0),MATCH($B19&amp;$C19,'Smelter Look-up'!$J:$J,0)))</f>
        <v>#N/A</v>
      </c>
      <c r="W19" s="270"/>
      <c r="X19" s="270">
        <f t="shared" ca="1" si="4"/>
        <v>0</v>
      </c>
      <c r="Y19" s="270"/>
      <c r="Z19" s="270"/>
      <c r="AB19" s="272" t="str">
        <f t="shared" si="5"/>
        <v/>
      </c>
    </row>
    <row r="20" spans="1:28" s="271" customFormat="1" ht="20.25">
      <c r="A20" s="214"/>
      <c r="B20" s="215" t="str">
        <f>IF(LEN(A20)=0,"",INDEX('Smelter Look-up'!$A:$A,MATCH($A20,'Smelter Look-up'!$E:$E,0)))</f>
        <v/>
      </c>
      <c r="C20" s="219" t="str">
        <f>IF(LEN(A20)=0,"",INDEX('Smelter Look-up'!$C:$C,MATCH($A20,'Smelter Look-up'!$E:$E,0)))</f>
        <v/>
      </c>
      <c r="D20" s="277"/>
      <c r="E20" s="215" t="str">
        <f ca="1">IF(ISERROR($V20),"",OFFSET('Smelter Look-up'!$D$4,$V20-4,0)&amp;"")</f>
        <v/>
      </c>
      <c r="F20" s="215" t="str">
        <f ca="1">IF(ISERROR($V20),"",OFFSET('Smelter Look-up'!$E$4,$V20-4,0))</f>
        <v/>
      </c>
      <c r="G20" s="215" t="str">
        <f ca="1">IF(C20=$X$4,IF(ISERROR($V20),"Enter smelter details","RMI"),IF(ISERROR($V20),"",OFFSET('Smelter Look-up'!$F$4,$V20-4,0)))</f>
        <v/>
      </c>
      <c r="H20" s="216" t="str">
        <f ca="1">IF(ISERROR($V20),"",OFFSET('Smelter Look-up'!$G$4,$V20-4,0))</f>
        <v/>
      </c>
      <c r="I20" s="217" t="str">
        <f ca="1">IF(ISERROR($V20),"",OFFSET('Smelter Look-up'!$H$4,$V20-4,0))</f>
        <v/>
      </c>
      <c r="J20" s="217" t="str">
        <f ca="1">IF(ISERROR($V20),"",OFFSET('Smelter Look-up'!$I$4,$V20-4,0))</f>
        <v/>
      </c>
      <c r="K20" s="267"/>
      <c r="L20" s="267"/>
      <c r="M20" s="267"/>
      <c r="N20" s="267"/>
      <c r="O20" s="267"/>
      <c r="P20" s="218"/>
      <c r="Q20" s="268"/>
      <c r="R20" s="215" t="str">
        <f ca="1">IF(ISERROR($V20),"",OFFSET('Smelter Look-up'!$C$4,$V20-4,0)&amp;"")</f>
        <v/>
      </c>
      <c r="S20" s="222" t="str">
        <f t="shared" ca="1" si="3"/>
        <v/>
      </c>
      <c r="T20" s="222" t="str">
        <f ca="1">IF(B20="","",IF(ISERROR(MATCH($J20,SorP!$B$1:$B$6230,0)),"",INDIRECT("'SorP'!$A$"&amp;MATCH($J20,SorP!$B$1:$B$6230,0))))</f>
        <v/>
      </c>
      <c r="U20" s="238"/>
      <c r="V20" s="269" t="e">
        <f>IF(C20="",NA(),IF(OR(C20="Smelter not listed",C20="Smelter not yet identified"),MATCH($B20&amp;$D20,'Smelter Look-up'!$J:$J,0),MATCH($B20&amp;$C20,'Smelter Look-up'!$J:$J,0)))</f>
        <v>#N/A</v>
      </c>
      <c r="W20" s="270"/>
      <c r="X20" s="270">
        <f t="shared" ca="1" si="4"/>
        <v>0</v>
      </c>
      <c r="Y20" s="270"/>
      <c r="Z20" s="270"/>
      <c r="AB20" s="272" t="str">
        <f t="shared" si="5"/>
        <v/>
      </c>
    </row>
    <row r="21" spans="1:28" s="271" customFormat="1" ht="20.25">
      <c r="A21" s="214"/>
      <c r="B21" s="215" t="str">
        <f>IF(LEN(A21)=0,"",INDEX('Smelter Look-up'!$A:$A,MATCH($A21,'Smelter Look-up'!$E:$E,0)))</f>
        <v/>
      </c>
      <c r="C21" s="219" t="str">
        <f>IF(LEN(A21)=0,"",INDEX('Smelter Look-up'!$C:$C,MATCH($A21,'Smelter Look-up'!$E:$E,0)))</f>
        <v/>
      </c>
      <c r="D21" s="277"/>
      <c r="E21" s="215" t="str">
        <f ca="1">IF(ISERROR($V21),"",OFFSET('Smelter Look-up'!$D$4,$V21-4,0)&amp;"")</f>
        <v/>
      </c>
      <c r="F21" s="215" t="str">
        <f ca="1">IF(ISERROR($V21),"",OFFSET('Smelter Look-up'!$E$4,$V21-4,0))</f>
        <v/>
      </c>
      <c r="G21" s="215" t="str">
        <f ca="1">IF(C21=$X$4,IF(ISERROR($V21),"Enter smelter details","RMI"),IF(ISERROR($V21),"",OFFSET('Smelter Look-up'!$F$4,$V21-4,0)))</f>
        <v/>
      </c>
      <c r="H21" s="216" t="str">
        <f ca="1">IF(ISERROR($V21),"",OFFSET('Smelter Look-up'!$G$4,$V21-4,0))</f>
        <v/>
      </c>
      <c r="I21" s="217" t="str">
        <f ca="1">IF(ISERROR($V21),"",OFFSET('Smelter Look-up'!$H$4,$V21-4,0))</f>
        <v/>
      </c>
      <c r="J21" s="217" t="str">
        <f ca="1">IF(ISERROR($V21),"",OFFSET('Smelter Look-up'!$I$4,$V21-4,0))</f>
        <v/>
      </c>
      <c r="K21" s="267"/>
      <c r="L21" s="267"/>
      <c r="M21" s="267"/>
      <c r="N21" s="267"/>
      <c r="O21" s="267"/>
      <c r="P21" s="218"/>
      <c r="Q21" s="268"/>
      <c r="R21" s="215" t="str">
        <f ca="1">IF(ISERROR($V21),"",OFFSET('Smelter Look-up'!$C$4,$V21-4,0)&amp;"")</f>
        <v/>
      </c>
      <c r="S21" s="222" t="str">
        <f t="shared" ca="1" si="3"/>
        <v/>
      </c>
      <c r="T21" s="222" t="str">
        <f ca="1">IF(B21="","",IF(ISERROR(MATCH($J21,SorP!$B$1:$B$6230,0)),"",INDIRECT("'SorP'!$A$"&amp;MATCH($J21,SorP!$B$1:$B$6230,0))))</f>
        <v/>
      </c>
      <c r="U21" s="238"/>
      <c r="V21" s="269" t="e">
        <f>IF(C21="",NA(),IF(OR(C21="Smelter not listed",C21="Smelter not yet identified"),MATCH($B21&amp;$D21,'Smelter Look-up'!$J:$J,0),MATCH($B21&amp;$C21,'Smelter Look-up'!$J:$J,0)))</f>
        <v>#N/A</v>
      </c>
      <c r="W21" s="270"/>
      <c r="X21" s="270">
        <f t="shared" ca="1" si="4"/>
        <v>0</v>
      </c>
      <c r="Y21" s="270"/>
      <c r="Z21" s="270"/>
      <c r="AB21" s="272" t="str">
        <f t="shared" si="5"/>
        <v/>
      </c>
    </row>
    <row r="22" spans="1:28" s="271" customFormat="1" ht="20.25">
      <c r="A22" s="214"/>
      <c r="B22" s="215" t="str">
        <f>IF(LEN(A22)=0,"",INDEX('Smelter Look-up'!$A:$A,MATCH($A22,'Smelter Look-up'!$E:$E,0)))</f>
        <v/>
      </c>
      <c r="C22" s="219" t="str">
        <f>IF(LEN(A22)=0,"",INDEX('Smelter Look-up'!$C:$C,MATCH($A22,'Smelter Look-up'!$E:$E,0)))</f>
        <v/>
      </c>
      <c r="D22" s="277"/>
      <c r="E22" s="215" t="str">
        <f ca="1">IF(ISERROR($V22),"",OFFSET('Smelter Look-up'!$D$4,$V22-4,0)&amp;"")</f>
        <v/>
      </c>
      <c r="F22" s="215" t="str">
        <f ca="1">IF(ISERROR($V22),"",OFFSET('Smelter Look-up'!$E$4,$V22-4,0))</f>
        <v/>
      </c>
      <c r="G22" s="215" t="str">
        <f ca="1">IF(C22=$X$4,IF(ISERROR($V22),"Enter smelter details","RMI"),IF(ISERROR($V22),"",OFFSET('Smelter Look-up'!$F$4,$V22-4,0)))</f>
        <v/>
      </c>
      <c r="H22" s="216" t="str">
        <f ca="1">IF(ISERROR($V22),"",OFFSET('Smelter Look-up'!$G$4,$V22-4,0))</f>
        <v/>
      </c>
      <c r="I22" s="217" t="str">
        <f ca="1">IF(ISERROR($V22),"",OFFSET('Smelter Look-up'!$H$4,$V22-4,0))</f>
        <v/>
      </c>
      <c r="J22" s="217" t="str">
        <f ca="1">IF(ISERROR($V22),"",OFFSET('Smelter Look-up'!$I$4,$V22-4,0))</f>
        <v/>
      </c>
      <c r="K22" s="267"/>
      <c r="L22" s="267"/>
      <c r="M22" s="267"/>
      <c r="N22" s="267"/>
      <c r="O22" s="267"/>
      <c r="P22" s="218"/>
      <c r="Q22" s="268"/>
      <c r="R22" s="215" t="str">
        <f ca="1">IF(ISERROR($V22),"",OFFSET('Smelter Look-up'!$C$4,$V22-4,0)&amp;"")</f>
        <v/>
      </c>
      <c r="S22" s="222" t="str">
        <f t="shared" ca="1" si="3"/>
        <v/>
      </c>
      <c r="T22" s="222" t="str">
        <f ca="1">IF(B22="","",IF(ISERROR(MATCH($J22,SorP!$B$1:$B$6230,0)),"",INDIRECT("'SorP'!$A$"&amp;MATCH($J22,SorP!$B$1:$B$6230,0))))</f>
        <v/>
      </c>
      <c r="U22" s="238"/>
      <c r="V22" s="269" t="e">
        <f>IF(C22="",NA(),IF(OR(C22="Smelter not listed",C22="Smelter not yet identified"),MATCH($B22&amp;$D22,'Smelter Look-up'!$J:$J,0),MATCH($B22&amp;$C22,'Smelter Look-up'!$J:$J,0)))</f>
        <v>#N/A</v>
      </c>
      <c r="W22" s="270"/>
      <c r="X22" s="270">
        <f t="shared" ca="1" si="4"/>
        <v>0</v>
      </c>
      <c r="Y22" s="270"/>
      <c r="Z22" s="270"/>
      <c r="AB22" s="272" t="str">
        <f t="shared" si="5"/>
        <v/>
      </c>
    </row>
    <row r="23" spans="1:28" s="271" customFormat="1" ht="20.25">
      <c r="A23" s="214"/>
      <c r="B23" s="215" t="str">
        <f>IF(LEN(A23)=0,"",INDEX('Smelter Look-up'!$A:$A,MATCH($A23,'Smelter Look-up'!$E:$E,0)))</f>
        <v/>
      </c>
      <c r="C23" s="219" t="str">
        <f>IF(LEN(A23)=0,"",INDEX('Smelter Look-up'!$C:$C,MATCH($A23,'Smelter Look-up'!$E:$E,0)))</f>
        <v/>
      </c>
      <c r="D23" s="277"/>
      <c r="E23" s="215" t="str">
        <f ca="1">IF(ISERROR($V23),"",OFFSET('Smelter Look-up'!$D$4,$V23-4,0)&amp;"")</f>
        <v/>
      </c>
      <c r="F23" s="215" t="str">
        <f ca="1">IF(ISERROR($V23),"",OFFSET('Smelter Look-up'!$E$4,$V23-4,0))</f>
        <v/>
      </c>
      <c r="G23" s="215" t="str">
        <f ca="1">IF(C23=$X$4,IF(ISERROR($V23),"Enter smelter details","RMI"),IF(ISERROR($V23),"",OFFSET('Smelter Look-up'!$F$4,$V23-4,0)))</f>
        <v/>
      </c>
      <c r="H23" s="216" t="str">
        <f ca="1">IF(ISERROR($V23),"",OFFSET('Smelter Look-up'!$G$4,$V23-4,0))</f>
        <v/>
      </c>
      <c r="I23" s="217" t="str">
        <f ca="1">IF(ISERROR($V23),"",OFFSET('Smelter Look-up'!$H$4,$V23-4,0))</f>
        <v/>
      </c>
      <c r="J23" s="217" t="str">
        <f ca="1">IF(ISERROR($V23),"",OFFSET('Smelter Look-up'!$I$4,$V23-4,0))</f>
        <v/>
      </c>
      <c r="K23" s="267"/>
      <c r="L23" s="267"/>
      <c r="M23" s="267"/>
      <c r="N23" s="267"/>
      <c r="O23" s="267"/>
      <c r="P23" s="218"/>
      <c r="Q23" s="268"/>
      <c r="R23" s="215" t="str">
        <f ca="1">IF(ISERROR($V23),"",OFFSET('Smelter Look-up'!$C$4,$V23-4,0)&amp;"")</f>
        <v/>
      </c>
      <c r="S23" s="222" t="str">
        <f t="shared" ca="1" si="3"/>
        <v/>
      </c>
      <c r="T23" s="222" t="str">
        <f ca="1">IF(B23="","",IF(ISERROR(MATCH($J23,SorP!$B$1:$B$6230,0)),"",INDIRECT("'SorP'!$A$"&amp;MATCH($J23,SorP!$B$1:$B$6230,0))))</f>
        <v/>
      </c>
      <c r="U23" s="238"/>
      <c r="V23" s="269" t="e">
        <f>IF(C23="",NA(),IF(OR(C23="Smelter not listed",C23="Smelter not yet identified"),MATCH($B23&amp;$D23,'Smelter Look-up'!$J:$J,0),MATCH($B23&amp;$C23,'Smelter Look-up'!$J:$J,0)))</f>
        <v>#N/A</v>
      </c>
      <c r="W23" s="270"/>
      <c r="X23" s="270">
        <f t="shared" ca="1" si="4"/>
        <v>0</v>
      </c>
      <c r="Y23" s="270"/>
      <c r="Z23" s="270"/>
      <c r="AB23" s="272" t="str">
        <f t="shared" si="5"/>
        <v/>
      </c>
    </row>
    <row r="24" spans="1:28" s="271" customFormat="1" ht="20.25">
      <c r="A24" s="214"/>
      <c r="B24" s="215" t="str">
        <f>IF(LEN(A24)=0,"",INDEX('Smelter Look-up'!$A:$A,MATCH($A24,'Smelter Look-up'!$E:$E,0)))</f>
        <v/>
      </c>
      <c r="C24" s="219" t="str">
        <f>IF(LEN(A24)=0,"",INDEX('Smelter Look-up'!$C:$C,MATCH($A24,'Smelter Look-up'!$E:$E,0)))</f>
        <v/>
      </c>
      <c r="D24" s="277"/>
      <c r="E24" s="215" t="str">
        <f ca="1">IF(ISERROR($V24),"",OFFSET('Smelter Look-up'!$D$4,$V24-4,0)&amp;"")</f>
        <v/>
      </c>
      <c r="F24" s="215" t="str">
        <f ca="1">IF(ISERROR($V24),"",OFFSET('Smelter Look-up'!$E$4,$V24-4,0))</f>
        <v/>
      </c>
      <c r="G24" s="215" t="str">
        <f ca="1">IF(C24=$X$4,IF(ISERROR($V24),"Enter smelter details","RMI"),IF(ISERROR($V24),"",OFFSET('Smelter Look-up'!$F$4,$V24-4,0)))</f>
        <v/>
      </c>
      <c r="H24" s="216" t="str">
        <f ca="1">IF(ISERROR($V24),"",OFFSET('Smelter Look-up'!$G$4,$V24-4,0))</f>
        <v/>
      </c>
      <c r="I24" s="217" t="str">
        <f ca="1">IF(ISERROR($V24),"",OFFSET('Smelter Look-up'!$H$4,$V24-4,0))</f>
        <v/>
      </c>
      <c r="J24" s="217" t="str">
        <f ca="1">IF(ISERROR($V24),"",OFFSET('Smelter Look-up'!$I$4,$V24-4,0))</f>
        <v/>
      </c>
      <c r="K24" s="267"/>
      <c r="L24" s="267"/>
      <c r="M24" s="267"/>
      <c r="N24" s="267"/>
      <c r="O24" s="267"/>
      <c r="P24" s="218"/>
      <c r="Q24" s="268"/>
      <c r="R24" s="215" t="str">
        <f ca="1">IF(ISERROR($V24),"",OFFSET('Smelter Look-up'!$C$4,$V24-4,0)&amp;"")</f>
        <v/>
      </c>
      <c r="S24" s="222" t="str">
        <f t="shared" ca="1" si="3"/>
        <v/>
      </c>
      <c r="T24" s="222" t="str">
        <f ca="1">IF(B24="","",IF(ISERROR(MATCH($J24,SorP!$B$1:$B$6230,0)),"",INDIRECT("'SorP'!$A$"&amp;MATCH($J24,SorP!$B$1:$B$6230,0))))</f>
        <v/>
      </c>
      <c r="U24" s="238"/>
      <c r="V24" s="269" t="e">
        <f>IF(C24="",NA(),IF(OR(C24="Smelter not listed",C24="Smelter not yet identified"),MATCH($B24&amp;$D24,'Smelter Look-up'!$J:$J,0),MATCH($B24&amp;$C24,'Smelter Look-up'!$J:$J,0)))</f>
        <v>#N/A</v>
      </c>
      <c r="W24" s="270"/>
      <c r="X24" s="270">
        <f t="shared" ca="1" si="4"/>
        <v>0</v>
      </c>
      <c r="Y24" s="270"/>
      <c r="Z24" s="270"/>
      <c r="AB24" s="272" t="str">
        <f t="shared" si="5"/>
        <v/>
      </c>
    </row>
    <row r="25" spans="1:28" s="271" customFormat="1" ht="20.25">
      <c r="A25" s="214"/>
      <c r="B25" s="215" t="str">
        <f>IF(LEN(A25)=0,"",INDEX('Smelter Look-up'!$A:$A,MATCH($A25,'Smelter Look-up'!$E:$E,0)))</f>
        <v/>
      </c>
      <c r="C25" s="219" t="str">
        <f>IF(LEN(A25)=0,"",INDEX('Smelter Look-up'!$C:$C,MATCH($A25,'Smelter Look-up'!$E:$E,0)))</f>
        <v/>
      </c>
      <c r="D25" s="277"/>
      <c r="E25" s="215" t="str">
        <f ca="1">IF(ISERROR($V25),"",OFFSET('Smelter Look-up'!$D$4,$V25-4,0)&amp;"")</f>
        <v/>
      </c>
      <c r="F25" s="215" t="str">
        <f ca="1">IF(ISERROR($V25),"",OFFSET('Smelter Look-up'!$E$4,$V25-4,0))</f>
        <v/>
      </c>
      <c r="G25" s="215" t="str">
        <f ca="1">IF(C25=$X$4,IF(ISERROR($V25),"Enter smelter details","RMI"),IF(ISERROR($V25),"",OFFSET('Smelter Look-up'!$F$4,$V25-4,0)))</f>
        <v/>
      </c>
      <c r="H25" s="216" t="str">
        <f ca="1">IF(ISERROR($V25),"",OFFSET('Smelter Look-up'!$G$4,$V25-4,0))</f>
        <v/>
      </c>
      <c r="I25" s="217" t="str">
        <f ca="1">IF(ISERROR($V25),"",OFFSET('Smelter Look-up'!$H$4,$V25-4,0))</f>
        <v/>
      </c>
      <c r="J25" s="217" t="str">
        <f ca="1">IF(ISERROR($V25),"",OFFSET('Smelter Look-up'!$I$4,$V25-4,0))</f>
        <v/>
      </c>
      <c r="K25" s="267"/>
      <c r="L25" s="267"/>
      <c r="M25" s="267"/>
      <c r="N25" s="267"/>
      <c r="O25" s="267"/>
      <c r="P25" s="218"/>
      <c r="Q25" s="268"/>
      <c r="R25" s="215" t="str">
        <f ca="1">IF(ISERROR($V25),"",OFFSET('Smelter Look-up'!$C$4,$V25-4,0)&amp;"")</f>
        <v/>
      </c>
      <c r="S25" s="222" t="str">
        <f t="shared" ca="1" si="3"/>
        <v/>
      </c>
      <c r="T25" s="222" t="str">
        <f ca="1">IF(B25="","",IF(ISERROR(MATCH($J25,SorP!$B$1:$B$6230,0)),"",INDIRECT("'SorP'!$A$"&amp;MATCH($J25,SorP!$B$1:$B$6230,0))))</f>
        <v/>
      </c>
      <c r="U25" s="238"/>
      <c r="V25" s="269" t="e">
        <f>IF(C25="",NA(),IF(OR(C25="Smelter not listed",C25="Smelter not yet identified"),MATCH($B25&amp;$D25,'Smelter Look-up'!$J:$J,0),MATCH($B25&amp;$C25,'Smelter Look-up'!$J:$J,0)))</f>
        <v>#N/A</v>
      </c>
      <c r="W25" s="270"/>
      <c r="X25" s="270">
        <f t="shared" ca="1" si="4"/>
        <v>0</v>
      </c>
      <c r="Y25" s="270"/>
      <c r="Z25" s="270"/>
      <c r="AB25" s="272" t="str">
        <f t="shared" si="5"/>
        <v/>
      </c>
    </row>
    <row r="26" spans="1:28" s="271" customFormat="1" ht="20.25">
      <c r="A26" s="214"/>
      <c r="B26" s="215" t="str">
        <f>IF(LEN(A26)=0,"",INDEX('Smelter Look-up'!$A:$A,MATCH($A26,'Smelter Look-up'!$E:$E,0)))</f>
        <v/>
      </c>
      <c r="C26" s="219" t="str">
        <f>IF(LEN(A26)=0,"",INDEX('Smelter Look-up'!$C:$C,MATCH($A26,'Smelter Look-up'!$E:$E,0)))</f>
        <v/>
      </c>
      <c r="D26" s="277"/>
      <c r="E26" s="215" t="str">
        <f ca="1">IF(ISERROR($V26),"",OFFSET('Smelter Look-up'!$D$4,$V26-4,0)&amp;"")</f>
        <v/>
      </c>
      <c r="F26" s="215" t="str">
        <f ca="1">IF(ISERROR($V26),"",OFFSET('Smelter Look-up'!$E$4,$V26-4,0))</f>
        <v/>
      </c>
      <c r="G26" s="215" t="str">
        <f ca="1">IF(C26=$X$4,IF(ISERROR($V26),"Enter smelter details","RMI"),IF(ISERROR($V26),"",OFFSET('Smelter Look-up'!$F$4,$V26-4,0)))</f>
        <v/>
      </c>
      <c r="H26" s="216" t="str">
        <f ca="1">IF(ISERROR($V26),"",OFFSET('Smelter Look-up'!$G$4,$V26-4,0))</f>
        <v/>
      </c>
      <c r="I26" s="217" t="str">
        <f ca="1">IF(ISERROR($V26),"",OFFSET('Smelter Look-up'!$H$4,$V26-4,0))</f>
        <v/>
      </c>
      <c r="J26" s="217" t="str">
        <f ca="1">IF(ISERROR($V26),"",OFFSET('Smelter Look-up'!$I$4,$V26-4,0))</f>
        <v/>
      </c>
      <c r="K26" s="267"/>
      <c r="L26" s="267"/>
      <c r="M26" s="267"/>
      <c r="N26" s="267"/>
      <c r="O26" s="267"/>
      <c r="P26" s="218"/>
      <c r="Q26" s="268"/>
      <c r="R26" s="215" t="str">
        <f ca="1">IF(ISERROR($V26),"",OFFSET('Smelter Look-up'!$C$4,$V26-4,0)&amp;"")</f>
        <v/>
      </c>
      <c r="S26" s="222" t="str">
        <f t="shared" ca="1" si="3"/>
        <v/>
      </c>
      <c r="T26" s="222" t="str">
        <f ca="1">IF(B26="","",IF(ISERROR(MATCH($J26,SorP!$B$1:$B$6230,0)),"",INDIRECT("'SorP'!$A$"&amp;MATCH($J26,SorP!$B$1:$B$6230,0))))</f>
        <v/>
      </c>
      <c r="U26" s="238"/>
      <c r="V26" s="269" t="e">
        <f>IF(C26="",NA(),IF(OR(C26="Smelter not listed",C26="Smelter not yet identified"),MATCH($B26&amp;$D26,'Smelter Look-up'!$J:$J,0),MATCH($B26&amp;$C26,'Smelter Look-up'!$J:$J,0)))</f>
        <v>#N/A</v>
      </c>
      <c r="W26" s="270"/>
      <c r="X26" s="270">
        <f t="shared" ca="1" si="4"/>
        <v>0</v>
      </c>
      <c r="Y26" s="270"/>
      <c r="Z26" s="270"/>
      <c r="AB26" s="272" t="str">
        <f t="shared" si="5"/>
        <v/>
      </c>
    </row>
    <row r="27" spans="1:28" s="271" customFormat="1" ht="20.25">
      <c r="A27" s="214"/>
      <c r="B27" s="215" t="str">
        <f>IF(LEN(A27)=0,"",INDEX('Smelter Look-up'!$A:$A,MATCH($A27,'Smelter Look-up'!$E:$E,0)))</f>
        <v/>
      </c>
      <c r="C27" s="219" t="str">
        <f>IF(LEN(A27)=0,"",INDEX('Smelter Look-up'!$C:$C,MATCH($A27,'Smelter Look-up'!$E:$E,0)))</f>
        <v/>
      </c>
      <c r="D27" s="277"/>
      <c r="E27" s="215" t="str">
        <f ca="1">IF(ISERROR($V27),"",OFFSET('Smelter Look-up'!$D$4,$V27-4,0)&amp;"")</f>
        <v/>
      </c>
      <c r="F27" s="215" t="str">
        <f ca="1">IF(ISERROR($V27),"",OFFSET('Smelter Look-up'!$E$4,$V27-4,0))</f>
        <v/>
      </c>
      <c r="G27" s="215" t="str">
        <f ca="1">IF(C27=$X$4,IF(ISERROR($V27),"Enter smelter details","RMI"),IF(ISERROR($V27),"",OFFSET('Smelter Look-up'!$F$4,$V27-4,0)))</f>
        <v/>
      </c>
      <c r="H27" s="216" t="str">
        <f ca="1">IF(ISERROR($V27),"",OFFSET('Smelter Look-up'!$G$4,$V27-4,0))</f>
        <v/>
      </c>
      <c r="I27" s="217" t="str">
        <f ca="1">IF(ISERROR($V27),"",OFFSET('Smelter Look-up'!$H$4,$V27-4,0))</f>
        <v/>
      </c>
      <c r="J27" s="217" t="str">
        <f ca="1">IF(ISERROR($V27),"",OFFSET('Smelter Look-up'!$I$4,$V27-4,0))</f>
        <v/>
      </c>
      <c r="K27" s="267"/>
      <c r="L27" s="267"/>
      <c r="M27" s="267"/>
      <c r="N27" s="267"/>
      <c r="O27" s="267"/>
      <c r="P27" s="218"/>
      <c r="Q27" s="268"/>
      <c r="R27" s="215" t="str">
        <f ca="1">IF(ISERROR($V27),"",OFFSET('Smelter Look-up'!$C$4,$V27-4,0)&amp;"")</f>
        <v/>
      </c>
      <c r="S27" s="222" t="str">
        <f t="shared" ca="1" si="3"/>
        <v/>
      </c>
      <c r="T27" s="222" t="str">
        <f ca="1">IF(B27="","",IF(ISERROR(MATCH($J27,SorP!$B$1:$B$6230,0)),"",INDIRECT("'SorP'!$A$"&amp;MATCH($J27,SorP!$B$1:$B$6230,0))))</f>
        <v/>
      </c>
      <c r="U27" s="238"/>
      <c r="V27" s="269" t="e">
        <f>IF(C27="",NA(),IF(OR(C27="Smelter not listed",C27="Smelter not yet identified"),MATCH($B27&amp;$D27,'Smelter Look-up'!$J:$J,0),MATCH($B27&amp;$C27,'Smelter Look-up'!$J:$J,0)))</f>
        <v>#N/A</v>
      </c>
      <c r="W27" s="270"/>
      <c r="X27" s="270">
        <f t="shared" ca="1" si="4"/>
        <v>0</v>
      </c>
      <c r="Y27" s="270"/>
      <c r="Z27" s="270"/>
      <c r="AB27" s="272" t="str">
        <f t="shared" si="5"/>
        <v/>
      </c>
    </row>
    <row r="28" spans="1:28" s="271" customFormat="1" ht="20.25">
      <c r="A28" s="214"/>
      <c r="B28" s="215" t="str">
        <f>IF(LEN(A28)=0,"",INDEX('Smelter Look-up'!$A:$A,MATCH($A28,'Smelter Look-up'!$E:$E,0)))</f>
        <v/>
      </c>
      <c r="C28" s="219" t="str">
        <f>IF(LEN(A28)=0,"",INDEX('Smelter Look-up'!$C:$C,MATCH($A28,'Smelter Look-up'!$E:$E,0)))</f>
        <v/>
      </c>
      <c r="D28" s="277"/>
      <c r="E28" s="215" t="str">
        <f ca="1">IF(ISERROR($V28),"",OFFSET('Smelter Look-up'!$D$4,$V28-4,0)&amp;"")</f>
        <v/>
      </c>
      <c r="F28" s="215" t="str">
        <f ca="1">IF(ISERROR($V28),"",OFFSET('Smelter Look-up'!$E$4,$V28-4,0))</f>
        <v/>
      </c>
      <c r="G28" s="215" t="str">
        <f ca="1">IF(C28=$X$4,IF(ISERROR($V28),"Enter smelter details","RMI"),IF(ISERROR($V28),"",OFFSET('Smelter Look-up'!$F$4,$V28-4,0)))</f>
        <v/>
      </c>
      <c r="H28" s="216" t="str">
        <f ca="1">IF(ISERROR($V28),"",OFFSET('Smelter Look-up'!$G$4,$V28-4,0))</f>
        <v/>
      </c>
      <c r="I28" s="217" t="str">
        <f ca="1">IF(ISERROR($V28),"",OFFSET('Smelter Look-up'!$H$4,$V28-4,0))</f>
        <v/>
      </c>
      <c r="J28" s="217" t="str">
        <f ca="1">IF(ISERROR($V28),"",OFFSET('Smelter Look-up'!$I$4,$V28-4,0))</f>
        <v/>
      </c>
      <c r="K28" s="267"/>
      <c r="L28" s="267"/>
      <c r="M28" s="267"/>
      <c r="N28" s="267"/>
      <c r="O28" s="267"/>
      <c r="P28" s="218"/>
      <c r="Q28" s="268"/>
      <c r="R28" s="215" t="str">
        <f ca="1">IF(ISERROR($V28),"",OFFSET('Smelter Look-up'!$C$4,$V28-4,0)&amp;"")</f>
        <v/>
      </c>
      <c r="S28" s="222" t="str">
        <f t="shared" ca="1" si="3"/>
        <v/>
      </c>
      <c r="T28" s="222" t="str">
        <f ca="1">IF(B28="","",IF(ISERROR(MATCH($J28,SorP!$B$1:$B$6230,0)),"",INDIRECT("'SorP'!$A$"&amp;MATCH($J28,SorP!$B$1:$B$6230,0))))</f>
        <v/>
      </c>
      <c r="U28" s="238"/>
      <c r="V28" s="269" t="e">
        <f>IF(C28="",NA(),IF(OR(C28="Smelter not listed",C28="Smelter not yet identified"),MATCH($B28&amp;$D28,'Smelter Look-up'!$J:$J,0),MATCH($B28&amp;$C28,'Smelter Look-up'!$J:$J,0)))</f>
        <v>#N/A</v>
      </c>
      <c r="W28" s="270"/>
      <c r="X28" s="270">
        <f t="shared" ca="1" si="4"/>
        <v>0</v>
      </c>
      <c r="Y28" s="270"/>
      <c r="Z28" s="270"/>
      <c r="AB28" s="272" t="str">
        <f t="shared" si="5"/>
        <v/>
      </c>
    </row>
    <row r="29" spans="1:28" s="271" customFormat="1" ht="20.25">
      <c r="A29" s="214"/>
      <c r="B29" s="215" t="str">
        <f>IF(LEN(A29)=0,"",INDEX('Smelter Look-up'!$A:$A,MATCH($A29,'Smelter Look-up'!$E:$E,0)))</f>
        <v/>
      </c>
      <c r="C29" s="219" t="str">
        <f>IF(LEN(A29)=0,"",INDEX('Smelter Look-up'!$C:$C,MATCH($A29,'Smelter Look-up'!$E:$E,0)))</f>
        <v/>
      </c>
      <c r="D29" s="277"/>
      <c r="E29" s="215" t="str">
        <f ca="1">IF(ISERROR($V29),"",OFFSET('Smelter Look-up'!$D$4,$V29-4,0)&amp;"")</f>
        <v/>
      </c>
      <c r="F29" s="215" t="str">
        <f ca="1">IF(ISERROR($V29),"",OFFSET('Smelter Look-up'!$E$4,$V29-4,0))</f>
        <v/>
      </c>
      <c r="G29" s="215" t="str">
        <f ca="1">IF(C29=$X$4,IF(ISERROR($V29),"Enter smelter details","RMI"),IF(ISERROR($V29),"",OFFSET('Smelter Look-up'!$F$4,$V29-4,0)))</f>
        <v/>
      </c>
      <c r="H29" s="216" t="str">
        <f ca="1">IF(ISERROR($V29),"",OFFSET('Smelter Look-up'!$G$4,$V29-4,0))</f>
        <v/>
      </c>
      <c r="I29" s="217" t="str">
        <f ca="1">IF(ISERROR($V29),"",OFFSET('Smelter Look-up'!$H$4,$V29-4,0))</f>
        <v/>
      </c>
      <c r="J29" s="217" t="str">
        <f ca="1">IF(ISERROR($V29),"",OFFSET('Smelter Look-up'!$I$4,$V29-4,0))</f>
        <v/>
      </c>
      <c r="K29" s="267"/>
      <c r="L29" s="267"/>
      <c r="M29" s="267"/>
      <c r="N29" s="267"/>
      <c r="O29" s="267"/>
      <c r="P29" s="218"/>
      <c r="Q29" s="268"/>
      <c r="R29" s="215" t="str">
        <f ca="1">IF(ISERROR($V29),"",OFFSET('Smelter Look-up'!$C$4,$V29-4,0)&amp;"")</f>
        <v/>
      </c>
      <c r="S29" s="222" t="str">
        <f t="shared" ca="1" si="3"/>
        <v/>
      </c>
      <c r="T29" s="222" t="str">
        <f ca="1">IF(B29="","",IF(ISERROR(MATCH($J29,SorP!$B$1:$B$6230,0)),"",INDIRECT("'SorP'!$A$"&amp;MATCH($J29,SorP!$B$1:$B$6230,0))))</f>
        <v/>
      </c>
      <c r="U29" s="238"/>
      <c r="V29" s="269" t="e">
        <f>IF(C29="",NA(),IF(OR(C29="Smelter not listed",C29="Smelter not yet identified"),MATCH($B29&amp;$D29,'Smelter Look-up'!$J:$J,0),MATCH($B29&amp;$C29,'Smelter Look-up'!$J:$J,0)))</f>
        <v>#N/A</v>
      </c>
      <c r="W29" s="270"/>
      <c r="X29" s="270">
        <f t="shared" ca="1" si="4"/>
        <v>0</v>
      </c>
      <c r="Y29" s="270"/>
      <c r="Z29" s="270"/>
      <c r="AB29" s="272" t="str">
        <f t="shared" si="5"/>
        <v/>
      </c>
    </row>
    <row r="30" spans="1:28" s="271" customFormat="1" ht="20.25">
      <c r="A30" s="214"/>
      <c r="B30" s="215" t="str">
        <f>IF(LEN(A30)=0,"",INDEX('Smelter Look-up'!$A:$A,MATCH($A30,'Smelter Look-up'!$E:$E,0)))</f>
        <v/>
      </c>
      <c r="C30" s="219" t="str">
        <f>IF(LEN(A30)=0,"",INDEX('Smelter Look-up'!$C:$C,MATCH($A30,'Smelter Look-up'!$E:$E,0)))</f>
        <v/>
      </c>
      <c r="D30" s="277"/>
      <c r="E30" s="215" t="str">
        <f ca="1">IF(ISERROR($V30),"",OFFSET('Smelter Look-up'!$D$4,$V30-4,0)&amp;"")</f>
        <v/>
      </c>
      <c r="F30" s="215" t="str">
        <f ca="1">IF(ISERROR($V30),"",OFFSET('Smelter Look-up'!$E$4,$V30-4,0))</f>
        <v/>
      </c>
      <c r="G30" s="215" t="str">
        <f ca="1">IF(C30=$X$4,IF(ISERROR($V30),"Enter smelter details","RMI"),IF(ISERROR($V30),"",OFFSET('Smelter Look-up'!$F$4,$V30-4,0)))</f>
        <v/>
      </c>
      <c r="H30" s="216" t="str">
        <f ca="1">IF(ISERROR($V30),"",OFFSET('Smelter Look-up'!$G$4,$V30-4,0))</f>
        <v/>
      </c>
      <c r="I30" s="217" t="str">
        <f ca="1">IF(ISERROR($V30),"",OFFSET('Smelter Look-up'!$H$4,$V30-4,0))</f>
        <v/>
      </c>
      <c r="J30" s="217" t="str">
        <f ca="1">IF(ISERROR($V30),"",OFFSET('Smelter Look-up'!$I$4,$V30-4,0))</f>
        <v/>
      </c>
      <c r="K30" s="267"/>
      <c r="L30" s="267"/>
      <c r="M30" s="267"/>
      <c r="N30" s="267"/>
      <c r="O30" s="267"/>
      <c r="P30" s="218"/>
      <c r="Q30" s="268"/>
      <c r="R30" s="215" t="str">
        <f ca="1">IF(ISERROR($V30),"",OFFSET('Smelter Look-up'!$C$4,$V30-4,0)&amp;"")</f>
        <v/>
      </c>
      <c r="S30" s="222" t="str">
        <f t="shared" ca="1" si="3"/>
        <v/>
      </c>
      <c r="T30" s="222" t="str">
        <f ca="1">IF(B30="","",IF(ISERROR(MATCH($J30,SorP!$B$1:$B$6230,0)),"",INDIRECT("'SorP'!$A$"&amp;MATCH($J30,SorP!$B$1:$B$6230,0))))</f>
        <v/>
      </c>
      <c r="U30" s="238"/>
      <c r="V30" s="269" t="e">
        <f>IF(C30="",NA(),IF(OR(C30="Smelter not listed",C30="Smelter not yet identified"),MATCH($B30&amp;$D30,'Smelter Look-up'!$J:$J,0),MATCH($B30&amp;$C30,'Smelter Look-up'!$J:$J,0)))</f>
        <v>#N/A</v>
      </c>
      <c r="W30" s="270"/>
      <c r="X30" s="270">
        <f t="shared" ca="1" si="4"/>
        <v>0</v>
      </c>
      <c r="Y30" s="270"/>
      <c r="Z30" s="270"/>
      <c r="AB30" s="272" t="str">
        <f t="shared" si="5"/>
        <v/>
      </c>
    </row>
    <row r="31" spans="1:28" s="271" customFormat="1" ht="20.25">
      <c r="A31" s="214"/>
      <c r="B31" s="215" t="str">
        <f>IF(LEN(A31)=0,"",INDEX('Smelter Look-up'!$A:$A,MATCH($A31,'Smelter Look-up'!$E:$E,0)))</f>
        <v/>
      </c>
      <c r="C31" s="219" t="str">
        <f>IF(LEN(A31)=0,"",INDEX('Smelter Look-up'!$C:$C,MATCH($A31,'Smelter Look-up'!$E:$E,0)))</f>
        <v/>
      </c>
      <c r="D31" s="277"/>
      <c r="E31" s="215" t="str">
        <f ca="1">IF(ISERROR($V31),"",OFFSET('Smelter Look-up'!$D$4,$V31-4,0)&amp;"")</f>
        <v/>
      </c>
      <c r="F31" s="215" t="str">
        <f ca="1">IF(ISERROR($V31),"",OFFSET('Smelter Look-up'!$E$4,$V31-4,0))</f>
        <v/>
      </c>
      <c r="G31" s="215" t="str">
        <f ca="1">IF(C31=$X$4,IF(ISERROR($V31),"Enter smelter details","RMI"),IF(ISERROR($V31),"",OFFSET('Smelter Look-up'!$F$4,$V31-4,0)))</f>
        <v/>
      </c>
      <c r="H31" s="216" t="str">
        <f ca="1">IF(ISERROR($V31),"",OFFSET('Smelter Look-up'!$G$4,$V31-4,0))</f>
        <v/>
      </c>
      <c r="I31" s="217" t="str">
        <f ca="1">IF(ISERROR($V31),"",OFFSET('Smelter Look-up'!$H$4,$V31-4,0))</f>
        <v/>
      </c>
      <c r="J31" s="217" t="str">
        <f ca="1">IF(ISERROR($V31),"",OFFSET('Smelter Look-up'!$I$4,$V31-4,0))</f>
        <v/>
      </c>
      <c r="K31" s="267"/>
      <c r="L31" s="267"/>
      <c r="M31" s="267"/>
      <c r="N31" s="267"/>
      <c r="O31" s="267"/>
      <c r="P31" s="218"/>
      <c r="Q31" s="268"/>
      <c r="R31" s="215" t="str">
        <f ca="1">IF(ISERROR($V31),"",OFFSET('Smelter Look-up'!$C$4,$V31-4,0)&amp;"")</f>
        <v/>
      </c>
      <c r="S31" s="222" t="str">
        <f t="shared" ca="1" si="3"/>
        <v/>
      </c>
      <c r="T31" s="222" t="str">
        <f ca="1">IF(B31="","",IF(ISERROR(MATCH($J31,SorP!$B$1:$B$6230,0)),"",INDIRECT("'SorP'!$A$"&amp;MATCH($J31,SorP!$B$1:$B$6230,0))))</f>
        <v/>
      </c>
      <c r="U31" s="238"/>
      <c r="V31" s="269" t="e">
        <f>IF(C31="",NA(),IF(OR(C31="Smelter not listed",C31="Smelter not yet identified"),MATCH($B31&amp;$D31,'Smelter Look-up'!$J:$J,0),MATCH($B31&amp;$C31,'Smelter Look-up'!$J:$J,0)))</f>
        <v>#N/A</v>
      </c>
      <c r="W31" s="270"/>
      <c r="X31" s="270">
        <f t="shared" ca="1" si="4"/>
        <v>0</v>
      </c>
      <c r="Y31" s="270"/>
      <c r="Z31" s="270"/>
      <c r="AB31" s="272" t="str">
        <f t="shared" si="5"/>
        <v/>
      </c>
    </row>
    <row r="32" spans="1:28" s="271" customFormat="1" ht="20.25">
      <c r="A32" s="214"/>
      <c r="B32" s="215" t="str">
        <f>IF(LEN(A32)=0,"",INDEX('Smelter Look-up'!$A:$A,MATCH($A32,'Smelter Look-up'!$E:$E,0)))</f>
        <v/>
      </c>
      <c r="C32" s="219" t="str">
        <f>IF(LEN(A32)=0,"",INDEX('Smelter Look-up'!$C:$C,MATCH($A32,'Smelter Look-up'!$E:$E,0)))</f>
        <v/>
      </c>
      <c r="D32" s="277"/>
      <c r="E32" s="215" t="str">
        <f ca="1">IF(ISERROR($V32),"",OFFSET('Smelter Look-up'!$D$4,$V32-4,0)&amp;"")</f>
        <v/>
      </c>
      <c r="F32" s="215" t="str">
        <f ca="1">IF(ISERROR($V32),"",OFFSET('Smelter Look-up'!$E$4,$V32-4,0))</f>
        <v/>
      </c>
      <c r="G32" s="215" t="str">
        <f ca="1">IF(C32=$X$4,IF(ISERROR($V32),"Enter smelter details","RMI"),IF(ISERROR($V32),"",OFFSET('Smelter Look-up'!$F$4,$V32-4,0)))</f>
        <v/>
      </c>
      <c r="H32" s="216" t="str">
        <f ca="1">IF(ISERROR($V32),"",OFFSET('Smelter Look-up'!$G$4,$V32-4,0))</f>
        <v/>
      </c>
      <c r="I32" s="217" t="str">
        <f ca="1">IF(ISERROR($V32),"",OFFSET('Smelter Look-up'!$H$4,$V32-4,0))</f>
        <v/>
      </c>
      <c r="J32" s="217" t="str">
        <f ca="1">IF(ISERROR($V32),"",OFFSET('Smelter Look-up'!$I$4,$V32-4,0))</f>
        <v/>
      </c>
      <c r="K32" s="267"/>
      <c r="L32" s="267"/>
      <c r="M32" s="267"/>
      <c r="N32" s="267"/>
      <c r="O32" s="267"/>
      <c r="P32" s="218"/>
      <c r="Q32" s="268"/>
      <c r="R32" s="215" t="str">
        <f ca="1">IF(ISERROR($V32),"",OFFSET('Smelter Look-up'!$C$4,$V32-4,0)&amp;"")</f>
        <v/>
      </c>
      <c r="S32" s="222" t="str">
        <f t="shared" ca="1" si="3"/>
        <v/>
      </c>
      <c r="T32" s="222" t="str">
        <f ca="1">IF(B32="","",IF(ISERROR(MATCH($J32,SorP!$B$1:$B$6230,0)),"",INDIRECT("'SorP'!$A$"&amp;MATCH($J32,SorP!$B$1:$B$6230,0))))</f>
        <v/>
      </c>
      <c r="U32" s="238"/>
      <c r="V32" s="269" t="e">
        <f>IF(C32="",NA(),IF(OR(C32="Smelter not listed",C32="Smelter not yet identified"),MATCH($B32&amp;$D32,'Smelter Look-up'!$J:$J,0),MATCH($B32&amp;$C32,'Smelter Look-up'!$J:$J,0)))</f>
        <v>#N/A</v>
      </c>
      <c r="W32" s="270"/>
      <c r="X32" s="270">
        <f t="shared" ca="1" si="4"/>
        <v>0</v>
      </c>
      <c r="Y32" s="270"/>
      <c r="Z32" s="270"/>
      <c r="AB32" s="272" t="str">
        <f t="shared" si="5"/>
        <v/>
      </c>
    </row>
    <row r="33" spans="1:28" s="271" customFormat="1" ht="20.25">
      <c r="A33" s="214"/>
      <c r="B33" s="215" t="str">
        <f>IF(LEN(A33)=0,"",INDEX('Smelter Look-up'!$A:$A,MATCH($A33,'Smelter Look-up'!$E:$E,0)))</f>
        <v/>
      </c>
      <c r="C33" s="219" t="str">
        <f>IF(LEN(A33)=0,"",INDEX('Smelter Look-up'!$C:$C,MATCH($A33,'Smelter Look-up'!$E:$E,0)))</f>
        <v/>
      </c>
      <c r="D33" s="277"/>
      <c r="E33" s="215" t="str">
        <f ca="1">IF(ISERROR($V33),"",OFFSET('Smelter Look-up'!$D$4,$V33-4,0)&amp;"")</f>
        <v/>
      </c>
      <c r="F33" s="215" t="str">
        <f ca="1">IF(ISERROR($V33),"",OFFSET('Smelter Look-up'!$E$4,$V33-4,0))</f>
        <v/>
      </c>
      <c r="G33" s="215" t="str">
        <f ca="1">IF(C33=$X$4,IF(ISERROR($V33),"Enter smelter details","RMI"),IF(ISERROR($V33),"",OFFSET('Smelter Look-up'!$F$4,$V33-4,0)))</f>
        <v/>
      </c>
      <c r="H33" s="216" t="str">
        <f ca="1">IF(ISERROR($V33),"",OFFSET('Smelter Look-up'!$G$4,$V33-4,0))</f>
        <v/>
      </c>
      <c r="I33" s="217" t="str">
        <f ca="1">IF(ISERROR($V33),"",OFFSET('Smelter Look-up'!$H$4,$V33-4,0))</f>
        <v/>
      </c>
      <c r="J33" s="217" t="str">
        <f ca="1">IF(ISERROR($V33),"",OFFSET('Smelter Look-up'!$I$4,$V33-4,0))</f>
        <v/>
      </c>
      <c r="K33" s="267"/>
      <c r="L33" s="267"/>
      <c r="M33" s="267"/>
      <c r="N33" s="267"/>
      <c r="O33" s="267"/>
      <c r="P33" s="218"/>
      <c r="Q33" s="268"/>
      <c r="R33" s="215" t="str">
        <f ca="1">IF(ISERROR($V33),"",OFFSET('Smelter Look-up'!$C$4,$V33-4,0)&amp;"")</f>
        <v/>
      </c>
      <c r="S33" s="222" t="str">
        <f t="shared" ca="1" si="3"/>
        <v/>
      </c>
      <c r="T33" s="222" t="str">
        <f ca="1">IF(B33="","",IF(ISERROR(MATCH($J33,SorP!$B$1:$B$6230,0)),"",INDIRECT("'SorP'!$A$"&amp;MATCH($J33,SorP!$B$1:$B$6230,0))))</f>
        <v/>
      </c>
      <c r="U33" s="238"/>
      <c r="V33" s="269" t="e">
        <f>IF(C33="",NA(),IF(OR(C33="Smelter not listed",C33="Smelter not yet identified"),MATCH($B33&amp;$D33,'Smelter Look-up'!$J:$J,0),MATCH($B33&amp;$C33,'Smelter Look-up'!$J:$J,0)))</f>
        <v>#N/A</v>
      </c>
      <c r="W33" s="270"/>
      <c r="X33" s="270">
        <f t="shared" ca="1" si="4"/>
        <v>0</v>
      </c>
      <c r="Y33" s="270"/>
      <c r="Z33" s="270"/>
      <c r="AB33" s="272" t="str">
        <f t="shared" si="5"/>
        <v/>
      </c>
    </row>
    <row r="34" spans="1:28" s="271" customFormat="1" ht="20.25">
      <c r="A34" s="214"/>
      <c r="B34" s="215" t="str">
        <f>IF(LEN(A34)=0,"",INDEX('Smelter Look-up'!$A:$A,MATCH($A34,'Smelter Look-up'!$E:$E,0)))</f>
        <v/>
      </c>
      <c r="C34" s="219" t="str">
        <f>IF(LEN(A34)=0,"",INDEX('Smelter Look-up'!$C:$C,MATCH($A34,'Smelter Look-up'!$E:$E,0)))</f>
        <v/>
      </c>
      <c r="D34" s="277"/>
      <c r="E34" s="215" t="str">
        <f ca="1">IF(ISERROR($V34),"",OFFSET('Smelter Look-up'!$D$4,$V34-4,0)&amp;"")</f>
        <v/>
      </c>
      <c r="F34" s="215" t="str">
        <f ca="1">IF(ISERROR($V34),"",OFFSET('Smelter Look-up'!$E$4,$V34-4,0))</f>
        <v/>
      </c>
      <c r="G34" s="215" t="str">
        <f ca="1">IF(C34=$X$4,IF(ISERROR($V34),"Enter smelter details","RMI"),IF(ISERROR($V34),"",OFFSET('Smelter Look-up'!$F$4,$V34-4,0)))</f>
        <v/>
      </c>
      <c r="H34" s="216" t="str">
        <f ca="1">IF(ISERROR($V34),"",OFFSET('Smelter Look-up'!$G$4,$V34-4,0))</f>
        <v/>
      </c>
      <c r="I34" s="217" t="str">
        <f ca="1">IF(ISERROR($V34),"",OFFSET('Smelter Look-up'!$H$4,$V34-4,0))</f>
        <v/>
      </c>
      <c r="J34" s="217" t="str">
        <f ca="1">IF(ISERROR($V34),"",OFFSET('Smelter Look-up'!$I$4,$V34-4,0))</f>
        <v/>
      </c>
      <c r="K34" s="267"/>
      <c r="L34" s="267"/>
      <c r="M34" s="267"/>
      <c r="N34" s="267"/>
      <c r="O34" s="267"/>
      <c r="P34" s="218"/>
      <c r="Q34" s="268"/>
      <c r="R34" s="215" t="str">
        <f ca="1">IF(ISERROR($V34),"",OFFSET('Smelter Look-up'!$C$4,$V34-4,0)&amp;"")</f>
        <v/>
      </c>
      <c r="S34" s="222" t="str">
        <f t="shared" ca="1" si="3"/>
        <v/>
      </c>
      <c r="T34" s="222" t="str">
        <f ca="1">IF(B34="","",IF(ISERROR(MATCH($J34,SorP!$B$1:$B$6230,0)),"",INDIRECT("'SorP'!$A$"&amp;MATCH($J34,SorP!$B$1:$B$6230,0))))</f>
        <v/>
      </c>
      <c r="U34" s="238"/>
      <c r="V34" s="269" t="e">
        <f>IF(C34="",NA(),IF(OR(C34="Smelter not listed",C34="Smelter not yet identified"),MATCH($B34&amp;$D34,'Smelter Look-up'!$J:$J,0),MATCH($B34&amp;$C34,'Smelter Look-up'!$J:$J,0)))</f>
        <v>#N/A</v>
      </c>
      <c r="W34" s="270"/>
      <c r="X34" s="270">
        <f t="shared" ca="1" si="4"/>
        <v>0</v>
      </c>
      <c r="Y34" s="270"/>
      <c r="Z34" s="270"/>
      <c r="AB34" s="272" t="str">
        <f t="shared" si="5"/>
        <v/>
      </c>
    </row>
    <row r="35" spans="1:28" s="271" customFormat="1" ht="20.25">
      <c r="A35" s="214"/>
      <c r="B35" s="215" t="str">
        <f>IF(LEN(A35)=0,"",INDEX('Smelter Look-up'!$A:$A,MATCH($A35,'Smelter Look-up'!$E:$E,0)))</f>
        <v/>
      </c>
      <c r="C35" s="219" t="str">
        <f>IF(LEN(A35)=0,"",INDEX('Smelter Look-up'!$C:$C,MATCH($A35,'Smelter Look-up'!$E:$E,0)))</f>
        <v/>
      </c>
      <c r="D35" s="277"/>
      <c r="E35" s="215" t="str">
        <f ca="1">IF(ISERROR($V35),"",OFFSET('Smelter Look-up'!$D$4,$V35-4,0)&amp;"")</f>
        <v/>
      </c>
      <c r="F35" s="215" t="str">
        <f ca="1">IF(ISERROR($V35),"",OFFSET('Smelter Look-up'!$E$4,$V35-4,0))</f>
        <v/>
      </c>
      <c r="G35" s="215" t="str">
        <f ca="1">IF(C35=$X$4,IF(ISERROR($V35),"Enter smelter details","RMI"),IF(ISERROR($V35),"",OFFSET('Smelter Look-up'!$F$4,$V35-4,0)))</f>
        <v/>
      </c>
      <c r="H35" s="216" t="str">
        <f ca="1">IF(ISERROR($V35),"",OFFSET('Smelter Look-up'!$G$4,$V35-4,0))</f>
        <v/>
      </c>
      <c r="I35" s="217" t="str">
        <f ca="1">IF(ISERROR($V35),"",OFFSET('Smelter Look-up'!$H$4,$V35-4,0))</f>
        <v/>
      </c>
      <c r="J35" s="217" t="str">
        <f ca="1">IF(ISERROR($V35),"",OFFSET('Smelter Look-up'!$I$4,$V35-4,0))</f>
        <v/>
      </c>
      <c r="K35" s="267"/>
      <c r="L35" s="267"/>
      <c r="M35" s="267"/>
      <c r="N35" s="267"/>
      <c r="O35" s="267"/>
      <c r="P35" s="218"/>
      <c r="Q35" s="268"/>
      <c r="R35" s="215" t="str">
        <f ca="1">IF(ISERROR($V35),"",OFFSET('Smelter Look-up'!$C$4,$V35-4,0)&amp;"")</f>
        <v/>
      </c>
      <c r="S35" s="222" t="str">
        <f t="shared" ca="1" si="3"/>
        <v/>
      </c>
      <c r="T35" s="222" t="str">
        <f ca="1">IF(B35="","",IF(ISERROR(MATCH($J35,SorP!$B$1:$B$6230,0)),"",INDIRECT("'SorP'!$A$"&amp;MATCH($J35,SorP!$B$1:$B$6230,0))))</f>
        <v/>
      </c>
      <c r="U35" s="238"/>
      <c r="V35" s="269" t="e">
        <f>IF(C35="",NA(),IF(OR(C35="Smelter not listed",C35="Smelter not yet identified"),MATCH($B35&amp;$D35,'Smelter Look-up'!$J:$J,0),MATCH($B35&amp;$C35,'Smelter Look-up'!$J:$J,0)))</f>
        <v>#N/A</v>
      </c>
      <c r="W35" s="270"/>
      <c r="X35" s="270">
        <f t="shared" ca="1" si="4"/>
        <v>0</v>
      </c>
      <c r="Y35" s="270"/>
      <c r="Z35" s="270"/>
      <c r="AB35" s="272" t="str">
        <f t="shared" si="5"/>
        <v/>
      </c>
    </row>
    <row r="36" spans="1:28" s="271" customFormat="1" ht="20.25">
      <c r="A36" s="214"/>
      <c r="B36" s="215" t="str">
        <f>IF(LEN(A36)=0,"",INDEX('Smelter Look-up'!$A:$A,MATCH($A36,'Smelter Look-up'!$E:$E,0)))</f>
        <v/>
      </c>
      <c r="C36" s="219" t="str">
        <f>IF(LEN(A36)=0,"",INDEX('Smelter Look-up'!$C:$C,MATCH($A36,'Smelter Look-up'!$E:$E,0)))</f>
        <v/>
      </c>
      <c r="D36" s="277"/>
      <c r="E36" s="215" t="str">
        <f ca="1">IF(ISERROR($V36),"",OFFSET('Smelter Look-up'!$D$4,$V36-4,0)&amp;"")</f>
        <v/>
      </c>
      <c r="F36" s="215" t="str">
        <f ca="1">IF(ISERROR($V36),"",OFFSET('Smelter Look-up'!$E$4,$V36-4,0))</f>
        <v/>
      </c>
      <c r="G36" s="215" t="str">
        <f ca="1">IF(C36=$X$4,IF(ISERROR($V36),"Enter smelter details","RMI"),IF(ISERROR($V36),"",OFFSET('Smelter Look-up'!$F$4,$V36-4,0)))</f>
        <v/>
      </c>
      <c r="H36" s="216" t="str">
        <f ca="1">IF(ISERROR($V36),"",OFFSET('Smelter Look-up'!$G$4,$V36-4,0))</f>
        <v/>
      </c>
      <c r="I36" s="217" t="str">
        <f ca="1">IF(ISERROR($V36),"",OFFSET('Smelter Look-up'!$H$4,$V36-4,0))</f>
        <v/>
      </c>
      <c r="J36" s="217" t="str">
        <f ca="1">IF(ISERROR($V36),"",OFFSET('Smelter Look-up'!$I$4,$V36-4,0))</f>
        <v/>
      </c>
      <c r="K36" s="267"/>
      <c r="L36" s="267"/>
      <c r="M36" s="267"/>
      <c r="N36" s="267"/>
      <c r="O36" s="267"/>
      <c r="P36" s="218"/>
      <c r="Q36" s="268"/>
      <c r="R36" s="215" t="str">
        <f ca="1">IF(ISERROR($V36),"",OFFSET('Smelter Look-up'!$C$4,$V36-4,0)&amp;"")</f>
        <v/>
      </c>
      <c r="S36" s="222" t="str">
        <f t="shared" ca="1" si="3"/>
        <v/>
      </c>
      <c r="T36" s="222" t="str">
        <f ca="1">IF(B36="","",IF(ISERROR(MATCH($J36,SorP!$B$1:$B$6230,0)),"",INDIRECT("'SorP'!$A$"&amp;MATCH($J36,SorP!$B$1:$B$6230,0))))</f>
        <v/>
      </c>
      <c r="U36" s="238"/>
      <c r="V36" s="269" t="e">
        <f>IF(C36="",NA(),IF(OR(C36="Smelter not listed",C36="Smelter not yet identified"),MATCH($B36&amp;$D36,'Smelter Look-up'!$J:$J,0),MATCH($B36&amp;$C36,'Smelter Look-up'!$J:$J,0)))</f>
        <v>#N/A</v>
      </c>
      <c r="W36" s="270"/>
      <c r="X36" s="270">
        <f t="shared" ca="1" si="4"/>
        <v>0</v>
      </c>
      <c r="Y36" s="270"/>
      <c r="Z36" s="270"/>
      <c r="AB36" s="272" t="str">
        <f t="shared" si="5"/>
        <v/>
      </c>
    </row>
    <row r="37" spans="1:28" s="271" customFormat="1" ht="20.25">
      <c r="A37" s="214"/>
      <c r="B37" s="215" t="str">
        <f>IF(LEN(A37)=0,"",INDEX('Smelter Look-up'!$A:$A,MATCH($A37,'Smelter Look-up'!$E:$E,0)))</f>
        <v/>
      </c>
      <c r="C37" s="219" t="str">
        <f>IF(LEN(A37)=0,"",INDEX('Smelter Look-up'!$C:$C,MATCH($A37,'Smelter Look-up'!$E:$E,0)))</f>
        <v/>
      </c>
      <c r="D37" s="277"/>
      <c r="E37" s="215" t="str">
        <f ca="1">IF(ISERROR($V37),"",OFFSET('Smelter Look-up'!$D$4,$V37-4,0)&amp;"")</f>
        <v/>
      </c>
      <c r="F37" s="215" t="str">
        <f ca="1">IF(ISERROR($V37),"",OFFSET('Smelter Look-up'!$E$4,$V37-4,0))</f>
        <v/>
      </c>
      <c r="G37" s="215" t="str">
        <f ca="1">IF(C37=$X$4,IF(ISERROR($V37),"Enter smelter details","RMI"),IF(ISERROR($V37),"",OFFSET('Smelter Look-up'!$F$4,$V37-4,0)))</f>
        <v/>
      </c>
      <c r="H37" s="216" t="str">
        <f ca="1">IF(ISERROR($V37),"",OFFSET('Smelter Look-up'!$G$4,$V37-4,0))</f>
        <v/>
      </c>
      <c r="I37" s="217" t="str">
        <f ca="1">IF(ISERROR($V37),"",OFFSET('Smelter Look-up'!$H$4,$V37-4,0))</f>
        <v/>
      </c>
      <c r="J37" s="217" t="str">
        <f ca="1">IF(ISERROR($V37),"",OFFSET('Smelter Look-up'!$I$4,$V37-4,0))</f>
        <v/>
      </c>
      <c r="K37" s="267"/>
      <c r="L37" s="267"/>
      <c r="M37" s="267"/>
      <c r="N37" s="267"/>
      <c r="O37" s="267"/>
      <c r="P37" s="218"/>
      <c r="Q37" s="268"/>
      <c r="R37" s="215" t="str">
        <f ca="1">IF(ISERROR($V37),"",OFFSET('Smelter Look-up'!$C$4,$V37-4,0)&amp;"")</f>
        <v/>
      </c>
      <c r="S37" s="222" t="str">
        <f t="shared" ca="1" si="3"/>
        <v/>
      </c>
      <c r="T37" s="222" t="str">
        <f ca="1">IF(B37="","",IF(ISERROR(MATCH($J37,SorP!$B$1:$B$6230,0)),"",INDIRECT("'SorP'!$A$"&amp;MATCH($J37,SorP!$B$1:$B$6230,0))))</f>
        <v/>
      </c>
      <c r="U37" s="238"/>
      <c r="V37" s="269" t="e">
        <f>IF(C37="",NA(),IF(OR(C37="Smelter not listed",C37="Smelter not yet identified"),MATCH($B37&amp;$D37,'Smelter Look-up'!$J:$J,0),MATCH($B37&amp;$C37,'Smelter Look-up'!$J:$J,0)))</f>
        <v>#N/A</v>
      </c>
      <c r="W37" s="270"/>
      <c r="X37" s="270">
        <f t="shared" ca="1" si="4"/>
        <v>0</v>
      </c>
      <c r="Y37" s="270"/>
      <c r="Z37" s="270"/>
      <c r="AB37" s="272" t="str">
        <f t="shared" si="5"/>
        <v/>
      </c>
    </row>
    <row r="38" spans="1:28" s="271" customFormat="1" ht="20.25">
      <c r="A38" s="214"/>
      <c r="B38" s="215" t="str">
        <f>IF(LEN(A38)=0,"",INDEX('Smelter Look-up'!$A:$A,MATCH($A38,'Smelter Look-up'!$E:$E,0)))</f>
        <v/>
      </c>
      <c r="C38" s="219" t="str">
        <f>IF(LEN(A38)=0,"",INDEX('Smelter Look-up'!$C:$C,MATCH($A38,'Smelter Look-up'!$E:$E,0)))</f>
        <v/>
      </c>
      <c r="D38" s="277"/>
      <c r="E38" s="215" t="str">
        <f ca="1">IF(ISERROR($V38),"",OFFSET('Smelter Look-up'!$D$4,$V38-4,0)&amp;"")</f>
        <v/>
      </c>
      <c r="F38" s="215" t="str">
        <f ca="1">IF(ISERROR($V38),"",OFFSET('Smelter Look-up'!$E$4,$V38-4,0))</f>
        <v/>
      </c>
      <c r="G38" s="215" t="str">
        <f ca="1">IF(C38=$X$4,IF(ISERROR($V38),"Enter smelter details","RMI"),IF(ISERROR($V38),"",OFFSET('Smelter Look-up'!$F$4,$V38-4,0)))</f>
        <v/>
      </c>
      <c r="H38" s="216" t="str">
        <f ca="1">IF(ISERROR($V38),"",OFFSET('Smelter Look-up'!$G$4,$V38-4,0))</f>
        <v/>
      </c>
      <c r="I38" s="217" t="str">
        <f ca="1">IF(ISERROR($V38),"",OFFSET('Smelter Look-up'!$H$4,$V38-4,0))</f>
        <v/>
      </c>
      <c r="J38" s="217" t="str">
        <f ca="1">IF(ISERROR($V38),"",OFFSET('Smelter Look-up'!$I$4,$V38-4,0))</f>
        <v/>
      </c>
      <c r="K38" s="267"/>
      <c r="L38" s="267"/>
      <c r="M38" s="267"/>
      <c r="N38" s="267"/>
      <c r="O38" s="267"/>
      <c r="P38" s="218"/>
      <c r="Q38" s="268"/>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69" t="e">
        <f>IF(C38="",NA(),IF(OR(C38="Smelter not listed",C38="Smelter not yet identified"),MATCH($B38&amp;$D38,'Smelter Look-up'!$J:$J,0),MATCH($B38&amp;$C38,'Smelter Look-up'!$J:$J,0)))</f>
        <v>#N/A</v>
      </c>
      <c r="W38" s="270"/>
      <c r="X38" s="270">
        <f t="shared" ref="X38:X68" ca="1" si="7">IF(AND(C38="Smelter not listed",OR(LEN(D38)=0,LEN(E38)=0)),1,0)</f>
        <v>0</v>
      </c>
      <c r="Y38" s="270"/>
      <c r="Z38" s="270"/>
      <c r="AB38" s="272" t="str">
        <f t="shared" ref="AB38:AB68" si="8">B38&amp;C38</f>
        <v/>
      </c>
    </row>
    <row r="39" spans="1:28" s="271" customFormat="1" ht="20.25">
      <c r="A39" s="214"/>
      <c r="B39" s="215" t="str">
        <f>IF(LEN(A39)=0,"",INDEX('Smelter Look-up'!$A:$A,MATCH($A39,'Smelter Look-up'!$E:$E,0)))</f>
        <v/>
      </c>
      <c r="C39" s="219" t="str">
        <f>IF(LEN(A39)=0,"",INDEX('Smelter Look-up'!$C:$C,MATCH($A39,'Smelter Look-up'!$E:$E,0)))</f>
        <v/>
      </c>
      <c r="D39" s="277"/>
      <c r="E39" s="215" t="str">
        <f ca="1">IF(ISERROR($V39),"",OFFSET('Smelter Look-up'!$D$4,$V39-4,0)&amp;"")</f>
        <v/>
      </c>
      <c r="F39" s="215" t="str">
        <f ca="1">IF(ISERROR($V39),"",OFFSET('Smelter Look-up'!$E$4,$V39-4,0))</f>
        <v/>
      </c>
      <c r="G39" s="215" t="str">
        <f ca="1">IF(C39=$X$4,IF(ISERROR($V39),"Enter smelter details","RMI"),IF(ISERROR($V39),"",OFFSET('Smelter Look-up'!$F$4,$V39-4,0)))</f>
        <v/>
      </c>
      <c r="H39" s="216" t="str">
        <f ca="1">IF(ISERROR($V39),"",OFFSET('Smelter Look-up'!$G$4,$V39-4,0))</f>
        <v/>
      </c>
      <c r="I39" s="217" t="str">
        <f ca="1">IF(ISERROR($V39),"",OFFSET('Smelter Look-up'!$H$4,$V39-4,0))</f>
        <v/>
      </c>
      <c r="J39" s="217" t="str">
        <f ca="1">IF(ISERROR($V39),"",OFFSET('Smelter Look-up'!$I$4,$V39-4,0))</f>
        <v/>
      </c>
      <c r="K39" s="267"/>
      <c r="L39" s="267"/>
      <c r="M39" s="267"/>
      <c r="N39" s="267"/>
      <c r="O39" s="267"/>
      <c r="P39" s="218"/>
      <c r="Q39" s="268"/>
      <c r="R39" s="215" t="str">
        <f ca="1">IF(ISERROR($V39),"",OFFSET('Smelter Look-up'!$C$4,$V39-4,0)&amp;"")</f>
        <v/>
      </c>
      <c r="S39" s="222" t="str">
        <f t="shared" ca="1" si="6"/>
        <v/>
      </c>
      <c r="T39" s="222" t="str">
        <f ca="1">IF(B39="","",IF(ISERROR(MATCH($J39,SorP!$B$1:$B$6230,0)),"",INDIRECT("'SorP'!$A$"&amp;MATCH($J39,SorP!$B$1:$B$6230,0))))</f>
        <v/>
      </c>
      <c r="U39" s="238"/>
      <c r="V39" s="269" t="e">
        <f>IF(C39="",NA(),IF(OR(C39="Smelter not listed",C39="Smelter not yet identified"),MATCH($B39&amp;$D39,'Smelter Look-up'!$J:$J,0),MATCH($B39&amp;$C39,'Smelter Look-up'!$J:$J,0)))</f>
        <v>#N/A</v>
      </c>
      <c r="W39" s="270"/>
      <c r="X39" s="270">
        <f t="shared" ca="1" si="7"/>
        <v>0</v>
      </c>
      <c r="Y39" s="270"/>
      <c r="Z39" s="270"/>
      <c r="AB39" s="272" t="str">
        <f t="shared" si="8"/>
        <v/>
      </c>
    </row>
    <row r="40" spans="1:28" s="271" customFormat="1" ht="20.25">
      <c r="A40" s="214"/>
      <c r="B40" s="215" t="str">
        <f>IF(LEN(A40)=0,"",INDEX('Smelter Look-up'!$A:$A,MATCH($A40,'Smelter Look-up'!$E:$E,0)))</f>
        <v/>
      </c>
      <c r="C40" s="219" t="str">
        <f>IF(LEN(A40)=0,"",INDEX('Smelter Look-up'!$C:$C,MATCH($A40,'Smelter Look-up'!$E:$E,0)))</f>
        <v/>
      </c>
      <c r="D40" s="277"/>
      <c r="E40" s="215" t="str">
        <f ca="1">IF(ISERROR($V40),"",OFFSET('Smelter Look-up'!$D$4,$V40-4,0)&amp;"")</f>
        <v/>
      </c>
      <c r="F40" s="215" t="str">
        <f ca="1">IF(ISERROR($V40),"",OFFSET('Smelter Look-up'!$E$4,$V40-4,0))</f>
        <v/>
      </c>
      <c r="G40" s="215" t="str">
        <f ca="1">IF(C40=$X$4,IF(ISERROR($V40),"Enter smelter details","RMI"),IF(ISERROR($V40),"",OFFSET('Smelter Look-up'!$F$4,$V40-4,0)))</f>
        <v/>
      </c>
      <c r="H40" s="216" t="str">
        <f ca="1">IF(ISERROR($V40),"",OFFSET('Smelter Look-up'!$G$4,$V40-4,0))</f>
        <v/>
      </c>
      <c r="I40" s="217" t="str">
        <f ca="1">IF(ISERROR($V40),"",OFFSET('Smelter Look-up'!$H$4,$V40-4,0))</f>
        <v/>
      </c>
      <c r="J40" s="217" t="str">
        <f ca="1">IF(ISERROR($V40),"",OFFSET('Smelter Look-up'!$I$4,$V40-4,0))</f>
        <v/>
      </c>
      <c r="K40" s="267"/>
      <c r="L40" s="267"/>
      <c r="M40" s="267"/>
      <c r="N40" s="267"/>
      <c r="O40" s="267"/>
      <c r="P40" s="218"/>
      <c r="Q40" s="268"/>
      <c r="R40" s="215" t="str">
        <f ca="1">IF(ISERROR($V40),"",OFFSET('Smelter Look-up'!$C$4,$V40-4,0)&amp;"")</f>
        <v/>
      </c>
      <c r="S40" s="222" t="str">
        <f t="shared" ca="1" si="6"/>
        <v/>
      </c>
      <c r="T40" s="222" t="str">
        <f ca="1">IF(B40="","",IF(ISERROR(MATCH($J40,SorP!$B$1:$B$6230,0)),"",INDIRECT("'SorP'!$A$"&amp;MATCH($J40,SorP!$B$1:$B$6230,0))))</f>
        <v/>
      </c>
      <c r="U40" s="238"/>
      <c r="V40" s="269" t="e">
        <f>IF(C40="",NA(),IF(OR(C40="Smelter not listed",C40="Smelter not yet identified"),MATCH($B40&amp;$D40,'Smelter Look-up'!$J:$J,0),MATCH($B40&amp;$C40,'Smelter Look-up'!$J:$J,0)))</f>
        <v>#N/A</v>
      </c>
      <c r="W40" s="270"/>
      <c r="X40" s="270">
        <f t="shared" ca="1" si="7"/>
        <v>0</v>
      </c>
      <c r="Y40" s="270"/>
      <c r="Z40" s="270"/>
      <c r="AB40" s="272" t="str">
        <f t="shared" si="8"/>
        <v/>
      </c>
    </row>
    <row r="41" spans="1:28" s="271" customFormat="1" ht="20.25">
      <c r="A41" s="214"/>
      <c r="B41" s="215" t="str">
        <f>IF(LEN(A41)=0,"",INDEX('Smelter Look-up'!$A:$A,MATCH($A41,'Smelter Look-up'!$E:$E,0)))</f>
        <v/>
      </c>
      <c r="C41" s="219" t="str">
        <f>IF(LEN(A41)=0,"",INDEX('Smelter Look-up'!$C:$C,MATCH($A41,'Smelter Look-up'!$E:$E,0)))</f>
        <v/>
      </c>
      <c r="D41" s="277"/>
      <c r="E41" s="215" t="str">
        <f ca="1">IF(ISERROR($V41),"",OFFSET('Smelter Look-up'!$D$4,$V41-4,0)&amp;"")</f>
        <v/>
      </c>
      <c r="F41" s="215" t="str">
        <f ca="1">IF(ISERROR($V41),"",OFFSET('Smelter Look-up'!$E$4,$V41-4,0))</f>
        <v/>
      </c>
      <c r="G41" s="215" t="str">
        <f ca="1">IF(C41=$X$4,IF(ISERROR($V41),"Enter smelter details","RMI"),IF(ISERROR($V41),"",OFFSET('Smelter Look-up'!$F$4,$V41-4,0)))</f>
        <v/>
      </c>
      <c r="H41" s="216" t="str">
        <f ca="1">IF(ISERROR($V41),"",OFFSET('Smelter Look-up'!$G$4,$V41-4,0))</f>
        <v/>
      </c>
      <c r="I41" s="217" t="str">
        <f ca="1">IF(ISERROR($V41),"",OFFSET('Smelter Look-up'!$H$4,$V41-4,0))</f>
        <v/>
      </c>
      <c r="J41" s="217" t="str">
        <f ca="1">IF(ISERROR($V41),"",OFFSET('Smelter Look-up'!$I$4,$V41-4,0))</f>
        <v/>
      </c>
      <c r="K41" s="267"/>
      <c r="L41" s="267"/>
      <c r="M41" s="267"/>
      <c r="N41" s="267"/>
      <c r="O41" s="267"/>
      <c r="P41" s="218"/>
      <c r="Q41" s="268"/>
      <c r="R41" s="215" t="str">
        <f ca="1">IF(ISERROR($V41),"",OFFSET('Smelter Look-up'!$C$4,$V41-4,0)&amp;"")</f>
        <v/>
      </c>
      <c r="S41" s="222" t="str">
        <f t="shared" ca="1" si="6"/>
        <v/>
      </c>
      <c r="T41" s="222" t="str">
        <f ca="1">IF(B41="","",IF(ISERROR(MATCH($J41,SorP!$B$1:$B$6230,0)),"",INDIRECT("'SorP'!$A$"&amp;MATCH($J41,SorP!$B$1:$B$6230,0))))</f>
        <v/>
      </c>
      <c r="U41" s="238"/>
      <c r="V41" s="269" t="e">
        <f>IF(C41="",NA(),IF(OR(C41="Smelter not listed",C41="Smelter not yet identified"),MATCH($B41&amp;$D41,'Smelter Look-up'!$J:$J,0),MATCH($B41&amp;$C41,'Smelter Look-up'!$J:$J,0)))</f>
        <v>#N/A</v>
      </c>
      <c r="W41" s="270"/>
      <c r="X41" s="270">
        <f t="shared" ca="1" si="7"/>
        <v>0</v>
      </c>
      <c r="Y41" s="270"/>
      <c r="Z41" s="270"/>
      <c r="AB41" s="272" t="str">
        <f t="shared" si="8"/>
        <v/>
      </c>
    </row>
    <row r="42" spans="1:28" s="271" customFormat="1" ht="20.25">
      <c r="A42" s="214"/>
      <c r="B42" s="215" t="str">
        <f>IF(LEN(A42)=0,"",INDEX('Smelter Look-up'!$A:$A,MATCH($A42,'Smelter Look-up'!$E:$E,0)))</f>
        <v/>
      </c>
      <c r="C42" s="219" t="str">
        <f>IF(LEN(A42)=0,"",INDEX('Smelter Look-up'!$C:$C,MATCH($A42,'Smelter Look-up'!$E:$E,0)))</f>
        <v/>
      </c>
      <c r="D42" s="277"/>
      <c r="E42" s="215" t="str">
        <f ca="1">IF(ISERROR($V42),"",OFFSET('Smelter Look-up'!$D$4,$V42-4,0)&amp;"")</f>
        <v/>
      </c>
      <c r="F42" s="215" t="str">
        <f ca="1">IF(ISERROR($V42),"",OFFSET('Smelter Look-up'!$E$4,$V42-4,0))</f>
        <v/>
      </c>
      <c r="G42" s="215" t="str">
        <f ca="1">IF(C42=$X$4,IF(ISERROR($V42),"Enter smelter details","RMI"),IF(ISERROR($V42),"",OFFSET('Smelter Look-up'!$F$4,$V42-4,0)))</f>
        <v/>
      </c>
      <c r="H42" s="216" t="str">
        <f ca="1">IF(ISERROR($V42),"",OFFSET('Smelter Look-up'!$G$4,$V42-4,0))</f>
        <v/>
      </c>
      <c r="I42" s="217" t="str">
        <f ca="1">IF(ISERROR($V42),"",OFFSET('Smelter Look-up'!$H$4,$V42-4,0))</f>
        <v/>
      </c>
      <c r="J42" s="217" t="str">
        <f ca="1">IF(ISERROR($V42),"",OFFSET('Smelter Look-up'!$I$4,$V42-4,0))</f>
        <v/>
      </c>
      <c r="K42" s="267"/>
      <c r="L42" s="267"/>
      <c r="M42" s="267"/>
      <c r="N42" s="267"/>
      <c r="O42" s="267"/>
      <c r="P42" s="218"/>
      <c r="Q42" s="268"/>
      <c r="R42" s="215" t="str">
        <f ca="1">IF(ISERROR($V42),"",OFFSET('Smelter Look-up'!$C$4,$V42-4,0)&amp;"")</f>
        <v/>
      </c>
      <c r="S42" s="222" t="str">
        <f t="shared" ca="1" si="6"/>
        <v/>
      </c>
      <c r="T42" s="222" t="str">
        <f ca="1">IF(B42="","",IF(ISERROR(MATCH($J42,SorP!$B$1:$B$6230,0)),"",INDIRECT("'SorP'!$A$"&amp;MATCH($J42,SorP!$B$1:$B$6230,0))))</f>
        <v/>
      </c>
      <c r="U42" s="238"/>
      <c r="V42" s="269" t="e">
        <f>IF(C42="",NA(),IF(OR(C42="Smelter not listed",C42="Smelter not yet identified"),MATCH($B42&amp;$D42,'Smelter Look-up'!$J:$J,0),MATCH($B42&amp;$C42,'Smelter Look-up'!$J:$J,0)))</f>
        <v>#N/A</v>
      </c>
      <c r="W42" s="270"/>
      <c r="X42" s="270">
        <f t="shared" ca="1" si="7"/>
        <v>0</v>
      </c>
      <c r="Y42" s="270"/>
      <c r="Z42" s="270"/>
      <c r="AB42" s="272" t="str">
        <f t="shared" si="8"/>
        <v/>
      </c>
    </row>
    <row r="43" spans="1:28" s="271" customFormat="1" ht="20.25">
      <c r="A43" s="214"/>
      <c r="B43" s="215" t="str">
        <f>IF(LEN(A43)=0,"",INDEX('Smelter Look-up'!$A:$A,MATCH($A43,'Smelter Look-up'!$E:$E,0)))</f>
        <v/>
      </c>
      <c r="C43" s="219" t="str">
        <f>IF(LEN(A43)=0,"",INDEX('Smelter Look-up'!$C:$C,MATCH($A43,'Smelter Look-up'!$E:$E,0)))</f>
        <v/>
      </c>
      <c r="D43" s="277"/>
      <c r="E43" s="215" t="str">
        <f ca="1">IF(ISERROR($V43),"",OFFSET('Smelter Look-up'!$D$4,$V43-4,0)&amp;"")</f>
        <v/>
      </c>
      <c r="F43" s="215" t="str">
        <f ca="1">IF(ISERROR($V43),"",OFFSET('Smelter Look-up'!$E$4,$V43-4,0))</f>
        <v/>
      </c>
      <c r="G43" s="215" t="str">
        <f ca="1">IF(C43=$X$4,IF(ISERROR($V43),"Enter smelter details","RMI"),IF(ISERROR($V43),"",OFFSET('Smelter Look-up'!$F$4,$V43-4,0)))</f>
        <v/>
      </c>
      <c r="H43" s="216" t="str">
        <f ca="1">IF(ISERROR($V43),"",OFFSET('Smelter Look-up'!$G$4,$V43-4,0))</f>
        <v/>
      </c>
      <c r="I43" s="217" t="str">
        <f ca="1">IF(ISERROR($V43),"",OFFSET('Smelter Look-up'!$H$4,$V43-4,0))</f>
        <v/>
      </c>
      <c r="J43" s="217" t="str">
        <f ca="1">IF(ISERROR($V43),"",OFFSET('Smelter Look-up'!$I$4,$V43-4,0))</f>
        <v/>
      </c>
      <c r="K43" s="267"/>
      <c r="L43" s="267"/>
      <c r="M43" s="267"/>
      <c r="N43" s="267"/>
      <c r="O43" s="267"/>
      <c r="P43" s="218"/>
      <c r="Q43" s="268"/>
      <c r="R43" s="215" t="str">
        <f ca="1">IF(ISERROR($V43),"",OFFSET('Smelter Look-up'!$C$4,$V43-4,0)&amp;"")</f>
        <v/>
      </c>
      <c r="S43" s="222" t="str">
        <f t="shared" ca="1" si="6"/>
        <v/>
      </c>
      <c r="T43" s="222" t="str">
        <f ca="1">IF(B43="","",IF(ISERROR(MATCH($J43,SorP!$B$1:$B$6230,0)),"",INDIRECT("'SorP'!$A$"&amp;MATCH($J43,SorP!$B$1:$B$6230,0))))</f>
        <v/>
      </c>
      <c r="U43" s="238"/>
      <c r="V43" s="269" t="e">
        <f>IF(C43="",NA(),IF(OR(C43="Smelter not listed",C43="Smelter not yet identified"),MATCH($B43&amp;$D43,'Smelter Look-up'!$J:$J,0),MATCH($B43&amp;$C43,'Smelter Look-up'!$J:$J,0)))</f>
        <v>#N/A</v>
      </c>
      <c r="W43" s="270"/>
      <c r="X43" s="270">
        <f t="shared" ca="1" si="7"/>
        <v>0</v>
      </c>
      <c r="Y43" s="270"/>
      <c r="Z43" s="270"/>
      <c r="AB43" s="272" t="str">
        <f t="shared" si="8"/>
        <v/>
      </c>
    </row>
    <row r="44" spans="1:28" s="271" customFormat="1" ht="20.25">
      <c r="A44" s="214"/>
      <c r="B44" s="215" t="str">
        <f>IF(LEN(A44)=0,"",INDEX('Smelter Look-up'!$A:$A,MATCH($A44,'Smelter Look-up'!$E:$E,0)))</f>
        <v/>
      </c>
      <c r="C44" s="219" t="str">
        <f>IF(LEN(A44)=0,"",INDEX('Smelter Look-up'!$C:$C,MATCH($A44,'Smelter Look-up'!$E:$E,0)))</f>
        <v/>
      </c>
      <c r="D44" s="277"/>
      <c r="E44" s="215" t="str">
        <f ca="1">IF(ISERROR($V44),"",OFFSET('Smelter Look-up'!$D$4,$V44-4,0)&amp;"")</f>
        <v/>
      </c>
      <c r="F44" s="215" t="str">
        <f ca="1">IF(ISERROR($V44),"",OFFSET('Smelter Look-up'!$E$4,$V44-4,0))</f>
        <v/>
      </c>
      <c r="G44" s="215" t="str">
        <f ca="1">IF(C44=$X$4,IF(ISERROR($V44),"Enter smelter details","RMI"),IF(ISERROR($V44),"",OFFSET('Smelter Look-up'!$F$4,$V44-4,0)))</f>
        <v/>
      </c>
      <c r="H44" s="216" t="str">
        <f ca="1">IF(ISERROR($V44),"",OFFSET('Smelter Look-up'!$G$4,$V44-4,0))</f>
        <v/>
      </c>
      <c r="I44" s="217" t="str">
        <f ca="1">IF(ISERROR($V44),"",OFFSET('Smelter Look-up'!$H$4,$V44-4,0))</f>
        <v/>
      </c>
      <c r="J44" s="217" t="str">
        <f ca="1">IF(ISERROR($V44),"",OFFSET('Smelter Look-up'!$I$4,$V44-4,0))</f>
        <v/>
      </c>
      <c r="K44" s="267"/>
      <c r="L44" s="267"/>
      <c r="M44" s="267"/>
      <c r="N44" s="267"/>
      <c r="O44" s="267"/>
      <c r="P44" s="218"/>
      <c r="Q44" s="268"/>
      <c r="R44" s="215" t="str">
        <f ca="1">IF(ISERROR($V44),"",OFFSET('Smelter Look-up'!$C$4,$V44-4,0)&amp;"")</f>
        <v/>
      </c>
      <c r="S44" s="222" t="str">
        <f t="shared" ca="1" si="6"/>
        <v/>
      </c>
      <c r="T44" s="222" t="str">
        <f ca="1">IF(B44="","",IF(ISERROR(MATCH($J44,SorP!$B$1:$B$6230,0)),"",INDIRECT("'SorP'!$A$"&amp;MATCH($J44,SorP!$B$1:$B$6230,0))))</f>
        <v/>
      </c>
      <c r="U44" s="238"/>
      <c r="V44" s="269" t="e">
        <f>IF(C44="",NA(),IF(OR(C44="Smelter not listed",C44="Smelter not yet identified"),MATCH($B44&amp;$D44,'Smelter Look-up'!$J:$J,0),MATCH($B44&amp;$C44,'Smelter Look-up'!$J:$J,0)))</f>
        <v>#N/A</v>
      </c>
      <c r="W44" s="270"/>
      <c r="X44" s="270">
        <f t="shared" ca="1" si="7"/>
        <v>0</v>
      </c>
      <c r="Y44" s="270"/>
      <c r="Z44" s="270"/>
      <c r="AB44" s="272" t="str">
        <f t="shared" si="8"/>
        <v/>
      </c>
    </row>
    <row r="45" spans="1:28" s="271" customFormat="1" ht="20.25">
      <c r="A45" s="214"/>
      <c r="B45" s="215" t="str">
        <f>IF(LEN(A45)=0,"",INDEX('Smelter Look-up'!$A:$A,MATCH($A45,'Smelter Look-up'!$E:$E,0)))</f>
        <v/>
      </c>
      <c r="C45" s="219" t="str">
        <f>IF(LEN(A45)=0,"",INDEX('Smelter Look-up'!$C:$C,MATCH($A45,'Smelter Look-up'!$E:$E,0)))</f>
        <v/>
      </c>
      <c r="D45" s="277"/>
      <c r="E45" s="215" t="str">
        <f ca="1">IF(ISERROR($V45),"",OFFSET('Smelter Look-up'!$D$4,$V45-4,0)&amp;"")</f>
        <v/>
      </c>
      <c r="F45" s="215" t="str">
        <f ca="1">IF(ISERROR($V45),"",OFFSET('Smelter Look-up'!$E$4,$V45-4,0))</f>
        <v/>
      </c>
      <c r="G45" s="215" t="str">
        <f ca="1">IF(C45=$X$4,IF(ISERROR($V45),"Enter smelter details","RMI"),IF(ISERROR($V45),"",OFFSET('Smelter Look-up'!$F$4,$V45-4,0)))</f>
        <v/>
      </c>
      <c r="H45" s="216" t="str">
        <f ca="1">IF(ISERROR($V45),"",OFFSET('Smelter Look-up'!$G$4,$V45-4,0))</f>
        <v/>
      </c>
      <c r="I45" s="217" t="str">
        <f ca="1">IF(ISERROR($V45),"",OFFSET('Smelter Look-up'!$H$4,$V45-4,0))</f>
        <v/>
      </c>
      <c r="J45" s="217" t="str">
        <f ca="1">IF(ISERROR($V45),"",OFFSET('Smelter Look-up'!$I$4,$V45-4,0))</f>
        <v/>
      </c>
      <c r="K45" s="267"/>
      <c r="L45" s="267"/>
      <c r="M45" s="267"/>
      <c r="N45" s="267"/>
      <c r="O45" s="267"/>
      <c r="P45" s="218"/>
      <c r="Q45" s="268"/>
      <c r="R45" s="215" t="str">
        <f ca="1">IF(ISERROR($V45),"",OFFSET('Smelter Look-up'!$C$4,$V45-4,0)&amp;"")</f>
        <v/>
      </c>
      <c r="S45" s="222" t="str">
        <f t="shared" ca="1" si="6"/>
        <v/>
      </c>
      <c r="T45" s="222" t="str">
        <f ca="1">IF(B45="","",IF(ISERROR(MATCH($J45,SorP!$B$1:$B$6230,0)),"",INDIRECT("'SorP'!$A$"&amp;MATCH($J45,SorP!$B$1:$B$6230,0))))</f>
        <v/>
      </c>
      <c r="U45" s="238"/>
      <c r="V45" s="269" t="e">
        <f>IF(C45="",NA(),IF(OR(C45="Smelter not listed",C45="Smelter not yet identified"),MATCH($B45&amp;$D45,'Smelter Look-up'!$J:$J,0),MATCH($B45&amp;$C45,'Smelter Look-up'!$J:$J,0)))</f>
        <v>#N/A</v>
      </c>
      <c r="W45" s="270"/>
      <c r="X45" s="270">
        <f t="shared" ca="1" si="7"/>
        <v>0</v>
      </c>
      <c r="Y45" s="270"/>
      <c r="Z45" s="270"/>
      <c r="AB45" s="272" t="str">
        <f t="shared" si="8"/>
        <v/>
      </c>
    </row>
    <row r="46" spans="1:28" s="271" customFormat="1" ht="20.25">
      <c r="A46" s="214"/>
      <c r="B46" s="215" t="str">
        <f>IF(LEN(A46)=0,"",INDEX('Smelter Look-up'!$A:$A,MATCH($A46,'Smelter Look-up'!$E:$E,0)))</f>
        <v/>
      </c>
      <c r="C46" s="219" t="str">
        <f>IF(LEN(A46)=0,"",INDEX('Smelter Look-up'!$C:$C,MATCH($A46,'Smelter Look-up'!$E:$E,0)))</f>
        <v/>
      </c>
      <c r="D46" s="277"/>
      <c r="E46" s="215" t="str">
        <f ca="1">IF(ISERROR($V46),"",OFFSET('Smelter Look-up'!$D$4,$V46-4,0)&amp;"")</f>
        <v/>
      </c>
      <c r="F46" s="215" t="str">
        <f ca="1">IF(ISERROR($V46),"",OFFSET('Smelter Look-up'!$E$4,$V46-4,0))</f>
        <v/>
      </c>
      <c r="G46" s="215" t="str">
        <f ca="1">IF(C46=$X$4,IF(ISERROR($V46),"Enter smelter details","RMI"),IF(ISERROR($V46),"",OFFSET('Smelter Look-up'!$F$4,$V46-4,0)))</f>
        <v/>
      </c>
      <c r="H46" s="216" t="str">
        <f ca="1">IF(ISERROR($V46),"",OFFSET('Smelter Look-up'!$G$4,$V46-4,0))</f>
        <v/>
      </c>
      <c r="I46" s="217" t="str">
        <f ca="1">IF(ISERROR($V46),"",OFFSET('Smelter Look-up'!$H$4,$V46-4,0))</f>
        <v/>
      </c>
      <c r="J46" s="217" t="str">
        <f ca="1">IF(ISERROR($V46),"",OFFSET('Smelter Look-up'!$I$4,$V46-4,0))</f>
        <v/>
      </c>
      <c r="K46" s="267"/>
      <c r="L46" s="267"/>
      <c r="M46" s="267"/>
      <c r="N46" s="267"/>
      <c r="O46" s="267"/>
      <c r="P46" s="218"/>
      <c r="Q46" s="268"/>
      <c r="R46" s="215" t="str">
        <f ca="1">IF(ISERROR($V46),"",OFFSET('Smelter Look-up'!$C$4,$V46-4,0)&amp;"")</f>
        <v/>
      </c>
      <c r="S46" s="222" t="str">
        <f t="shared" ca="1" si="6"/>
        <v/>
      </c>
      <c r="T46" s="222" t="str">
        <f ca="1">IF(B46="","",IF(ISERROR(MATCH($J46,SorP!$B$1:$B$6230,0)),"",INDIRECT("'SorP'!$A$"&amp;MATCH($J46,SorP!$B$1:$B$6230,0))))</f>
        <v/>
      </c>
      <c r="U46" s="238"/>
      <c r="V46" s="269" t="e">
        <f>IF(C46="",NA(),IF(OR(C46="Smelter not listed",C46="Smelter not yet identified"),MATCH($B46&amp;$D46,'Smelter Look-up'!$J:$J,0),MATCH($B46&amp;$C46,'Smelter Look-up'!$J:$J,0)))</f>
        <v>#N/A</v>
      </c>
      <c r="W46" s="270"/>
      <c r="X46" s="270">
        <f t="shared" ca="1" si="7"/>
        <v>0</v>
      </c>
      <c r="Y46" s="270"/>
      <c r="Z46" s="270"/>
      <c r="AB46" s="272" t="str">
        <f t="shared" si="8"/>
        <v/>
      </c>
    </row>
    <row r="47" spans="1:28" s="271" customFormat="1" ht="20.25">
      <c r="A47" s="214"/>
      <c r="B47" s="215" t="str">
        <f>IF(LEN(A47)=0,"",INDEX('Smelter Look-up'!$A:$A,MATCH($A47,'Smelter Look-up'!$E:$E,0)))</f>
        <v/>
      </c>
      <c r="C47" s="219" t="str">
        <f>IF(LEN(A47)=0,"",INDEX('Smelter Look-up'!$C:$C,MATCH($A47,'Smelter Look-up'!$E:$E,0)))</f>
        <v/>
      </c>
      <c r="D47" s="277"/>
      <c r="E47" s="215" t="str">
        <f ca="1">IF(ISERROR($V47),"",OFFSET('Smelter Look-up'!$D$4,$V47-4,0)&amp;"")</f>
        <v/>
      </c>
      <c r="F47" s="215" t="str">
        <f ca="1">IF(ISERROR($V47),"",OFFSET('Smelter Look-up'!$E$4,$V47-4,0))</f>
        <v/>
      </c>
      <c r="G47" s="215" t="str">
        <f ca="1">IF(C47=$X$4,IF(ISERROR($V47),"Enter smelter details","RMI"),IF(ISERROR($V47),"",OFFSET('Smelter Look-up'!$F$4,$V47-4,0)))</f>
        <v/>
      </c>
      <c r="H47" s="216" t="str">
        <f ca="1">IF(ISERROR($V47),"",OFFSET('Smelter Look-up'!$G$4,$V47-4,0))</f>
        <v/>
      </c>
      <c r="I47" s="217" t="str">
        <f ca="1">IF(ISERROR($V47),"",OFFSET('Smelter Look-up'!$H$4,$V47-4,0))</f>
        <v/>
      </c>
      <c r="J47" s="217" t="str">
        <f ca="1">IF(ISERROR($V47),"",OFFSET('Smelter Look-up'!$I$4,$V47-4,0))</f>
        <v/>
      </c>
      <c r="K47" s="267"/>
      <c r="L47" s="267"/>
      <c r="M47" s="267"/>
      <c r="N47" s="267"/>
      <c r="O47" s="267"/>
      <c r="P47" s="218"/>
      <c r="Q47" s="268"/>
      <c r="R47" s="215" t="str">
        <f ca="1">IF(ISERROR($V47),"",OFFSET('Smelter Look-up'!$C$4,$V47-4,0)&amp;"")</f>
        <v/>
      </c>
      <c r="S47" s="222" t="str">
        <f t="shared" ca="1" si="6"/>
        <v/>
      </c>
      <c r="T47" s="222" t="str">
        <f ca="1">IF(B47="","",IF(ISERROR(MATCH($J47,SorP!$B$1:$B$6230,0)),"",INDIRECT("'SorP'!$A$"&amp;MATCH($J47,SorP!$B$1:$B$6230,0))))</f>
        <v/>
      </c>
      <c r="U47" s="238"/>
      <c r="V47" s="269" t="e">
        <f>IF(C47="",NA(),IF(OR(C47="Smelter not listed",C47="Smelter not yet identified"),MATCH($B47&amp;$D47,'Smelter Look-up'!$J:$J,0),MATCH($B47&amp;$C47,'Smelter Look-up'!$J:$J,0)))</f>
        <v>#N/A</v>
      </c>
      <c r="W47" s="270"/>
      <c r="X47" s="270">
        <f t="shared" ca="1" si="7"/>
        <v>0</v>
      </c>
      <c r="Y47" s="270"/>
      <c r="Z47" s="270"/>
      <c r="AB47" s="272" t="str">
        <f t="shared" si="8"/>
        <v/>
      </c>
    </row>
    <row r="48" spans="1:28" s="271" customFormat="1" ht="20.25">
      <c r="A48" s="214"/>
      <c r="B48" s="215" t="str">
        <f>IF(LEN(A48)=0,"",INDEX('Smelter Look-up'!$A:$A,MATCH($A48,'Smelter Look-up'!$E:$E,0)))</f>
        <v/>
      </c>
      <c r="C48" s="219" t="str">
        <f>IF(LEN(A48)=0,"",INDEX('Smelter Look-up'!$C:$C,MATCH($A48,'Smelter Look-up'!$E:$E,0)))</f>
        <v/>
      </c>
      <c r="D48" s="277"/>
      <c r="E48" s="215" t="str">
        <f ca="1">IF(ISERROR($V48),"",OFFSET('Smelter Look-up'!$D$4,$V48-4,0)&amp;"")</f>
        <v/>
      </c>
      <c r="F48" s="215" t="str">
        <f ca="1">IF(ISERROR($V48),"",OFFSET('Smelter Look-up'!$E$4,$V48-4,0))</f>
        <v/>
      </c>
      <c r="G48" s="215" t="str">
        <f ca="1">IF(C48=$X$4,IF(ISERROR($V48),"Enter smelter details","RMI"),IF(ISERROR($V48),"",OFFSET('Smelter Look-up'!$F$4,$V48-4,0)))</f>
        <v/>
      </c>
      <c r="H48" s="216" t="str">
        <f ca="1">IF(ISERROR($V48),"",OFFSET('Smelter Look-up'!$G$4,$V48-4,0))</f>
        <v/>
      </c>
      <c r="I48" s="217" t="str">
        <f ca="1">IF(ISERROR($V48),"",OFFSET('Smelter Look-up'!$H$4,$V48-4,0))</f>
        <v/>
      </c>
      <c r="J48" s="217" t="str">
        <f ca="1">IF(ISERROR($V48),"",OFFSET('Smelter Look-up'!$I$4,$V48-4,0))</f>
        <v/>
      </c>
      <c r="K48" s="267"/>
      <c r="L48" s="267"/>
      <c r="M48" s="267"/>
      <c r="N48" s="267"/>
      <c r="O48" s="267"/>
      <c r="P48" s="218"/>
      <c r="Q48" s="268"/>
      <c r="R48" s="215" t="str">
        <f ca="1">IF(ISERROR($V48),"",OFFSET('Smelter Look-up'!$C$4,$V48-4,0)&amp;"")</f>
        <v/>
      </c>
      <c r="S48" s="222" t="str">
        <f t="shared" ca="1" si="6"/>
        <v/>
      </c>
      <c r="T48" s="222" t="str">
        <f ca="1">IF(B48="","",IF(ISERROR(MATCH($J48,SorP!$B$1:$B$6230,0)),"",INDIRECT("'SorP'!$A$"&amp;MATCH($J48,SorP!$B$1:$B$6230,0))))</f>
        <v/>
      </c>
      <c r="U48" s="238"/>
      <c r="V48" s="269" t="e">
        <f>IF(C48="",NA(),IF(OR(C48="Smelter not listed",C48="Smelter not yet identified"),MATCH($B48&amp;$D48,'Smelter Look-up'!$J:$J,0),MATCH($B48&amp;$C48,'Smelter Look-up'!$J:$J,0)))</f>
        <v>#N/A</v>
      </c>
      <c r="W48" s="270"/>
      <c r="X48" s="270">
        <f t="shared" ca="1" si="7"/>
        <v>0</v>
      </c>
      <c r="Y48" s="270"/>
      <c r="Z48" s="270"/>
      <c r="AB48" s="272" t="str">
        <f t="shared" si="8"/>
        <v/>
      </c>
    </row>
    <row r="49" spans="1:28" s="271" customFormat="1" ht="20.25">
      <c r="A49" s="214"/>
      <c r="B49" s="215" t="str">
        <f>IF(LEN(A49)=0,"",INDEX('Smelter Look-up'!$A:$A,MATCH($A49,'Smelter Look-up'!$E:$E,0)))</f>
        <v/>
      </c>
      <c r="C49" s="219" t="str">
        <f>IF(LEN(A49)=0,"",INDEX('Smelter Look-up'!$C:$C,MATCH($A49,'Smelter Look-up'!$E:$E,0)))</f>
        <v/>
      </c>
      <c r="D49" s="277"/>
      <c r="E49" s="215" t="str">
        <f ca="1">IF(ISERROR($V49),"",OFFSET('Smelter Look-up'!$D$4,$V49-4,0)&amp;"")</f>
        <v/>
      </c>
      <c r="F49" s="215" t="str">
        <f ca="1">IF(ISERROR($V49),"",OFFSET('Smelter Look-up'!$E$4,$V49-4,0))</f>
        <v/>
      </c>
      <c r="G49" s="215" t="str">
        <f ca="1">IF(C49=$X$4,IF(ISERROR($V49),"Enter smelter details","RMI"),IF(ISERROR($V49),"",OFFSET('Smelter Look-up'!$F$4,$V49-4,0)))</f>
        <v/>
      </c>
      <c r="H49" s="216" t="str">
        <f ca="1">IF(ISERROR($V49),"",OFFSET('Smelter Look-up'!$G$4,$V49-4,0))</f>
        <v/>
      </c>
      <c r="I49" s="217" t="str">
        <f ca="1">IF(ISERROR($V49),"",OFFSET('Smelter Look-up'!$H$4,$V49-4,0))</f>
        <v/>
      </c>
      <c r="J49" s="217" t="str">
        <f ca="1">IF(ISERROR($V49),"",OFFSET('Smelter Look-up'!$I$4,$V49-4,0))</f>
        <v/>
      </c>
      <c r="K49" s="267"/>
      <c r="L49" s="267"/>
      <c r="M49" s="267"/>
      <c r="N49" s="267"/>
      <c r="O49" s="267"/>
      <c r="P49" s="218"/>
      <c r="Q49" s="268"/>
      <c r="R49" s="215" t="str">
        <f ca="1">IF(ISERROR($V49),"",OFFSET('Smelter Look-up'!$C$4,$V49-4,0)&amp;"")</f>
        <v/>
      </c>
      <c r="S49" s="222" t="str">
        <f t="shared" ca="1" si="6"/>
        <v/>
      </c>
      <c r="T49" s="222" t="str">
        <f ca="1">IF(B49="","",IF(ISERROR(MATCH($J49,SorP!$B$1:$B$6230,0)),"",INDIRECT("'SorP'!$A$"&amp;MATCH($J49,SorP!$B$1:$B$6230,0))))</f>
        <v/>
      </c>
      <c r="U49" s="238"/>
      <c r="V49" s="269" t="e">
        <f>IF(C49="",NA(),IF(OR(C49="Smelter not listed",C49="Smelter not yet identified"),MATCH($B49&amp;$D49,'Smelter Look-up'!$J:$J,0),MATCH($B49&amp;$C49,'Smelter Look-up'!$J:$J,0)))</f>
        <v>#N/A</v>
      </c>
      <c r="W49" s="270"/>
      <c r="X49" s="270">
        <f t="shared" ca="1" si="7"/>
        <v>0</v>
      </c>
      <c r="Y49" s="270"/>
      <c r="Z49" s="270"/>
      <c r="AB49" s="272" t="str">
        <f t="shared" si="8"/>
        <v/>
      </c>
    </row>
    <row r="50" spans="1:28" s="271" customFormat="1" ht="20.25">
      <c r="A50" s="214"/>
      <c r="B50" s="215" t="str">
        <f>IF(LEN(A50)=0,"",INDEX('Smelter Look-up'!$A:$A,MATCH($A50,'Smelter Look-up'!$E:$E,0)))</f>
        <v/>
      </c>
      <c r="C50" s="219" t="str">
        <f>IF(LEN(A50)=0,"",INDEX('Smelter Look-up'!$C:$C,MATCH($A50,'Smelter Look-up'!$E:$E,0)))</f>
        <v/>
      </c>
      <c r="D50" s="277"/>
      <c r="E50" s="215" t="str">
        <f ca="1">IF(ISERROR($V50),"",OFFSET('Smelter Look-up'!$D$4,$V50-4,0)&amp;"")</f>
        <v/>
      </c>
      <c r="F50" s="215" t="str">
        <f ca="1">IF(ISERROR($V50),"",OFFSET('Smelter Look-up'!$E$4,$V50-4,0))</f>
        <v/>
      </c>
      <c r="G50" s="215" t="str">
        <f ca="1">IF(C50=$X$4,IF(ISERROR($V50),"Enter smelter details","RMI"),IF(ISERROR($V50),"",OFFSET('Smelter Look-up'!$F$4,$V50-4,0)))</f>
        <v/>
      </c>
      <c r="H50" s="216" t="str">
        <f ca="1">IF(ISERROR($V50),"",OFFSET('Smelter Look-up'!$G$4,$V50-4,0))</f>
        <v/>
      </c>
      <c r="I50" s="217" t="str">
        <f ca="1">IF(ISERROR($V50),"",OFFSET('Smelter Look-up'!$H$4,$V50-4,0))</f>
        <v/>
      </c>
      <c r="J50" s="217" t="str">
        <f ca="1">IF(ISERROR($V50),"",OFFSET('Smelter Look-up'!$I$4,$V50-4,0))</f>
        <v/>
      </c>
      <c r="K50" s="267"/>
      <c r="L50" s="267"/>
      <c r="M50" s="267"/>
      <c r="N50" s="267"/>
      <c r="O50" s="267"/>
      <c r="P50" s="218"/>
      <c r="Q50" s="268"/>
      <c r="R50" s="215" t="str">
        <f ca="1">IF(ISERROR($V50),"",OFFSET('Smelter Look-up'!$C$4,$V50-4,0)&amp;"")</f>
        <v/>
      </c>
      <c r="S50" s="222" t="str">
        <f t="shared" ca="1" si="6"/>
        <v/>
      </c>
      <c r="T50" s="222" t="str">
        <f ca="1">IF(B50="","",IF(ISERROR(MATCH($J50,SorP!$B$1:$B$6230,0)),"",INDIRECT("'SorP'!$A$"&amp;MATCH($J50,SorP!$B$1:$B$6230,0))))</f>
        <v/>
      </c>
      <c r="U50" s="238"/>
      <c r="V50" s="269" t="e">
        <f>IF(C50="",NA(),IF(OR(C50="Smelter not listed",C50="Smelter not yet identified"),MATCH($B50&amp;$D50,'Smelter Look-up'!$J:$J,0),MATCH($B50&amp;$C50,'Smelter Look-up'!$J:$J,0)))</f>
        <v>#N/A</v>
      </c>
      <c r="W50" s="270"/>
      <c r="X50" s="270">
        <f t="shared" ca="1" si="7"/>
        <v>0</v>
      </c>
      <c r="Y50" s="270"/>
      <c r="Z50" s="270"/>
      <c r="AB50" s="272" t="str">
        <f t="shared" si="8"/>
        <v/>
      </c>
    </row>
    <row r="51" spans="1:28" s="271" customFormat="1" ht="20.25">
      <c r="A51" s="214"/>
      <c r="B51" s="215" t="str">
        <f>IF(LEN(A51)=0,"",INDEX('Smelter Look-up'!$A:$A,MATCH($A51,'Smelter Look-up'!$E:$E,0)))</f>
        <v/>
      </c>
      <c r="C51" s="219" t="str">
        <f>IF(LEN(A51)=0,"",INDEX('Smelter Look-up'!$C:$C,MATCH($A51,'Smelter Look-up'!$E:$E,0)))</f>
        <v/>
      </c>
      <c r="D51" s="277"/>
      <c r="E51" s="215" t="str">
        <f ca="1">IF(ISERROR($V51),"",OFFSET('Smelter Look-up'!$D$4,$V51-4,0)&amp;"")</f>
        <v/>
      </c>
      <c r="F51" s="215" t="str">
        <f ca="1">IF(ISERROR($V51),"",OFFSET('Smelter Look-up'!$E$4,$V51-4,0))</f>
        <v/>
      </c>
      <c r="G51" s="215" t="str">
        <f ca="1">IF(C51=$X$4,IF(ISERROR($V51),"Enter smelter details","RMI"),IF(ISERROR($V51),"",OFFSET('Smelter Look-up'!$F$4,$V51-4,0)))</f>
        <v/>
      </c>
      <c r="H51" s="216" t="str">
        <f ca="1">IF(ISERROR($V51),"",OFFSET('Smelter Look-up'!$G$4,$V51-4,0))</f>
        <v/>
      </c>
      <c r="I51" s="217" t="str">
        <f ca="1">IF(ISERROR($V51),"",OFFSET('Smelter Look-up'!$H$4,$V51-4,0))</f>
        <v/>
      </c>
      <c r="J51" s="217" t="str">
        <f ca="1">IF(ISERROR($V51),"",OFFSET('Smelter Look-up'!$I$4,$V51-4,0))</f>
        <v/>
      </c>
      <c r="K51" s="267"/>
      <c r="L51" s="267"/>
      <c r="M51" s="267"/>
      <c r="N51" s="267"/>
      <c r="O51" s="267"/>
      <c r="P51" s="218"/>
      <c r="Q51" s="268"/>
      <c r="R51" s="215" t="str">
        <f ca="1">IF(ISERROR($V51),"",OFFSET('Smelter Look-up'!$C$4,$V51-4,0)&amp;"")</f>
        <v/>
      </c>
      <c r="S51" s="222" t="str">
        <f t="shared" ca="1" si="6"/>
        <v/>
      </c>
      <c r="T51" s="222" t="str">
        <f ca="1">IF(B51="","",IF(ISERROR(MATCH($J51,SorP!$B$1:$B$6230,0)),"",INDIRECT("'SorP'!$A$"&amp;MATCH($J51,SorP!$B$1:$B$6230,0))))</f>
        <v/>
      </c>
      <c r="U51" s="238"/>
      <c r="V51" s="269" t="e">
        <f>IF(C51="",NA(),IF(OR(C51="Smelter not listed",C51="Smelter not yet identified"),MATCH($B51&amp;$D51,'Smelter Look-up'!$J:$J,0),MATCH($B51&amp;$C51,'Smelter Look-up'!$J:$J,0)))</f>
        <v>#N/A</v>
      </c>
      <c r="W51" s="270"/>
      <c r="X51" s="270">
        <f t="shared" ca="1" si="7"/>
        <v>0</v>
      </c>
      <c r="Y51" s="270"/>
      <c r="Z51" s="270"/>
      <c r="AB51" s="272" t="str">
        <f t="shared" si="8"/>
        <v/>
      </c>
    </row>
    <row r="52" spans="1:28" s="271" customFormat="1" ht="20.25">
      <c r="A52" s="214"/>
      <c r="B52" s="215" t="str">
        <f>IF(LEN(A52)=0,"",INDEX('Smelter Look-up'!$A:$A,MATCH($A52,'Smelter Look-up'!$E:$E,0)))</f>
        <v/>
      </c>
      <c r="C52" s="219" t="str">
        <f>IF(LEN(A52)=0,"",INDEX('Smelter Look-up'!$C:$C,MATCH($A52,'Smelter Look-up'!$E:$E,0)))</f>
        <v/>
      </c>
      <c r="D52" s="277"/>
      <c r="E52" s="215" t="str">
        <f ca="1">IF(ISERROR($V52),"",OFFSET('Smelter Look-up'!$D$4,$V52-4,0)&amp;"")</f>
        <v/>
      </c>
      <c r="F52" s="215" t="str">
        <f ca="1">IF(ISERROR($V52),"",OFFSET('Smelter Look-up'!$E$4,$V52-4,0))</f>
        <v/>
      </c>
      <c r="G52" s="215" t="str">
        <f ca="1">IF(C52=$X$4,IF(ISERROR($V52),"Enter smelter details","RMI"),IF(ISERROR($V52),"",OFFSET('Smelter Look-up'!$F$4,$V52-4,0)))</f>
        <v/>
      </c>
      <c r="H52" s="216" t="str">
        <f ca="1">IF(ISERROR($V52),"",OFFSET('Smelter Look-up'!$G$4,$V52-4,0))</f>
        <v/>
      </c>
      <c r="I52" s="217" t="str">
        <f ca="1">IF(ISERROR($V52),"",OFFSET('Smelter Look-up'!$H$4,$V52-4,0))</f>
        <v/>
      </c>
      <c r="J52" s="217" t="str">
        <f ca="1">IF(ISERROR($V52),"",OFFSET('Smelter Look-up'!$I$4,$V52-4,0))</f>
        <v/>
      </c>
      <c r="K52" s="267"/>
      <c r="L52" s="267"/>
      <c r="M52" s="267"/>
      <c r="N52" s="267"/>
      <c r="O52" s="267"/>
      <c r="P52" s="218"/>
      <c r="Q52" s="268"/>
      <c r="R52" s="215" t="str">
        <f ca="1">IF(ISERROR($V52),"",OFFSET('Smelter Look-up'!$C$4,$V52-4,0)&amp;"")</f>
        <v/>
      </c>
      <c r="S52" s="222" t="str">
        <f t="shared" ca="1" si="6"/>
        <v/>
      </c>
      <c r="T52" s="222" t="str">
        <f ca="1">IF(B52="","",IF(ISERROR(MATCH($J52,SorP!$B$1:$B$6230,0)),"",INDIRECT("'SorP'!$A$"&amp;MATCH($J52,SorP!$B$1:$B$6230,0))))</f>
        <v/>
      </c>
      <c r="U52" s="238"/>
      <c r="V52" s="269" t="e">
        <f>IF(C52="",NA(),IF(OR(C52="Smelter not listed",C52="Smelter not yet identified"),MATCH($B52&amp;$D52,'Smelter Look-up'!$J:$J,0),MATCH($B52&amp;$C52,'Smelter Look-up'!$J:$J,0)))</f>
        <v>#N/A</v>
      </c>
      <c r="W52" s="270"/>
      <c r="X52" s="270">
        <f t="shared" ca="1" si="7"/>
        <v>0</v>
      </c>
      <c r="Y52" s="270"/>
      <c r="Z52" s="270"/>
      <c r="AB52" s="272" t="str">
        <f t="shared" si="8"/>
        <v/>
      </c>
    </row>
    <row r="53" spans="1:28" s="271" customFormat="1" ht="20.25">
      <c r="A53" s="214"/>
      <c r="B53" s="215" t="str">
        <f>IF(LEN(A53)=0,"",INDEX('Smelter Look-up'!$A:$A,MATCH($A53,'Smelter Look-up'!$E:$E,0)))</f>
        <v/>
      </c>
      <c r="C53" s="219" t="str">
        <f>IF(LEN(A53)=0,"",INDEX('Smelter Look-up'!$C:$C,MATCH($A53,'Smelter Look-up'!$E:$E,0)))</f>
        <v/>
      </c>
      <c r="D53" s="277"/>
      <c r="E53" s="215" t="str">
        <f ca="1">IF(ISERROR($V53),"",OFFSET('Smelter Look-up'!$D$4,$V53-4,0)&amp;"")</f>
        <v/>
      </c>
      <c r="F53" s="215" t="str">
        <f ca="1">IF(ISERROR($V53),"",OFFSET('Smelter Look-up'!$E$4,$V53-4,0))</f>
        <v/>
      </c>
      <c r="G53" s="215" t="str">
        <f ca="1">IF(C53=$X$4,IF(ISERROR($V53),"Enter smelter details","RMI"),IF(ISERROR($V53),"",OFFSET('Smelter Look-up'!$F$4,$V53-4,0)))</f>
        <v/>
      </c>
      <c r="H53" s="216" t="str">
        <f ca="1">IF(ISERROR($V53),"",OFFSET('Smelter Look-up'!$G$4,$V53-4,0))</f>
        <v/>
      </c>
      <c r="I53" s="217" t="str">
        <f ca="1">IF(ISERROR($V53),"",OFFSET('Smelter Look-up'!$H$4,$V53-4,0))</f>
        <v/>
      </c>
      <c r="J53" s="217" t="str">
        <f ca="1">IF(ISERROR($V53),"",OFFSET('Smelter Look-up'!$I$4,$V53-4,0))</f>
        <v/>
      </c>
      <c r="K53" s="267"/>
      <c r="L53" s="267"/>
      <c r="M53" s="267"/>
      <c r="N53" s="267"/>
      <c r="O53" s="267"/>
      <c r="P53" s="218"/>
      <c r="Q53" s="268"/>
      <c r="R53" s="215" t="str">
        <f ca="1">IF(ISERROR($V53),"",OFFSET('Smelter Look-up'!$C$4,$V53-4,0)&amp;"")</f>
        <v/>
      </c>
      <c r="S53" s="222" t="str">
        <f t="shared" ca="1" si="6"/>
        <v/>
      </c>
      <c r="T53" s="222" t="str">
        <f ca="1">IF(B53="","",IF(ISERROR(MATCH($J53,SorP!$B$1:$B$6230,0)),"",INDIRECT("'SorP'!$A$"&amp;MATCH($J53,SorP!$B$1:$B$6230,0))))</f>
        <v/>
      </c>
      <c r="U53" s="238"/>
      <c r="V53" s="269" t="e">
        <f>IF(C53="",NA(),IF(OR(C53="Smelter not listed",C53="Smelter not yet identified"),MATCH($B53&amp;$D53,'Smelter Look-up'!$J:$J,0),MATCH($B53&amp;$C53,'Smelter Look-up'!$J:$J,0)))</f>
        <v>#N/A</v>
      </c>
      <c r="W53" s="270"/>
      <c r="X53" s="270">
        <f t="shared" ca="1" si="7"/>
        <v>0</v>
      </c>
      <c r="Y53" s="270"/>
      <c r="Z53" s="270"/>
      <c r="AB53" s="272" t="str">
        <f t="shared" si="8"/>
        <v/>
      </c>
    </row>
    <row r="54" spans="1:28" s="271" customFormat="1" ht="20.25">
      <c r="A54" s="214"/>
      <c r="B54" s="215" t="str">
        <f>IF(LEN(A54)=0,"",INDEX('Smelter Look-up'!$A:$A,MATCH($A54,'Smelter Look-up'!$E:$E,0)))</f>
        <v/>
      </c>
      <c r="C54" s="219" t="str">
        <f>IF(LEN(A54)=0,"",INDEX('Smelter Look-up'!$C:$C,MATCH($A54,'Smelter Look-up'!$E:$E,0)))</f>
        <v/>
      </c>
      <c r="D54" s="277"/>
      <c r="E54" s="215" t="str">
        <f ca="1">IF(ISERROR($V54),"",OFFSET('Smelter Look-up'!$D$4,$V54-4,0)&amp;"")</f>
        <v/>
      </c>
      <c r="F54" s="215" t="str">
        <f ca="1">IF(ISERROR($V54),"",OFFSET('Smelter Look-up'!$E$4,$V54-4,0))</f>
        <v/>
      </c>
      <c r="G54" s="215" t="str">
        <f ca="1">IF(C54=$X$4,IF(ISERROR($V54),"Enter smelter details","RMI"),IF(ISERROR($V54),"",OFFSET('Smelter Look-up'!$F$4,$V54-4,0)))</f>
        <v/>
      </c>
      <c r="H54" s="216" t="str">
        <f ca="1">IF(ISERROR($V54),"",OFFSET('Smelter Look-up'!$G$4,$V54-4,0))</f>
        <v/>
      </c>
      <c r="I54" s="217" t="str">
        <f ca="1">IF(ISERROR($V54),"",OFFSET('Smelter Look-up'!$H$4,$V54-4,0))</f>
        <v/>
      </c>
      <c r="J54" s="217" t="str">
        <f ca="1">IF(ISERROR($V54),"",OFFSET('Smelter Look-up'!$I$4,$V54-4,0))</f>
        <v/>
      </c>
      <c r="K54" s="267"/>
      <c r="L54" s="267"/>
      <c r="M54" s="267"/>
      <c r="N54" s="267"/>
      <c r="O54" s="267"/>
      <c r="P54" s="218"/>
      <c r="Q54" s="268"/>
      <c r="R54" s="215" t="str">
        <f ca="1">IF(ISERROR($V54),"",OFFSET('Smelter Look-up'!$C$4,$V54-4,0)&amp;"")</f>
        <v/>
      </c>
      <c r="S54" s="222" t="str">
        <f t="shared" ca="1" si="6"/>
        <v/>
      </c>
      <c r="T54" s="222" t="str">
        <f ca="1">IF(B54="","",IF(ISERROR(MATCH($J54,SorP!$B$1:$B$6230,0)),"",INDIRECT("'SorP'!$A$"&amp;MATCH($J54,SorP!$B$1:$B$6230,0))))</f>
        <v/>
      </c>
      <c r="U54" s="238"/>
      <c r="V54" s="269" t="e">
        <f>IF(C54="",NA(),IF(OR(C54="Smelter not listed",C54="Smelter not yet identified"),MATCH($B54&amp;$D54,'Smelter Look-up'!$J:$J,0),MATCH($B54&amp;$C54,'Smelter Look-up'!$J:$J,0)))</f>
        <v>#N/A</v>
      </c>
      <c r="W54" s="270"/>
      <c r="X54" s="270">
        <f t="shared" ca="1" si="7"/>
        <v>0</v>
      </c>
      <c r="Y54" s="270"/>
      <c r="Z54" s="270"/>
      <c r="AB54" s="272" t="str">
        <f t="shared" si="8"/>
        <v/>
      </c>
    </row>
    <row r="55" spans="1:28" s="271" customFormat="1" ht="20.25">
      <c r="A55" s="214"/>
      <c r="B55" s="215" t="str">
        <f>IF(LEN(A55)=0,"",INDEX('Smelter Look-up'!$A:$A,MATCH($A55,'Smelter Look-up'!$E:$E,0)))</f>
        <v/>
      </c>
      <c r="C55" s="219" t="str">
        <f>IF(LEN(A55)=0,"",INDEX('Smelter Look-up'!$C:$C,MATCH($A55,'Smelter Look-up'!$E:$E,0)))</f>
        <v/>
      </c>
      <c r="D55" s="277"/>
      <c r="E55" s="215" t="str">
        <f ca="1">IF(ISERROR($V55),"",OFFSET('Smelter Look-up'!$D$4,$V55-4,0)&amp;"")</f>
        <v/>
      </c>
      <c r="F55" s="215" t="str">
        <f ca="1">IF(ISERROR($V55),"",OFFSET('Smelter Look-up'!$E$4,$V55-4,0))</f>
        <v/>
      </c>
      <c r="G55" s="215" t="str">
        <f ca="1">IF(C55=$X$4,IF(ISERROR($V55),"Enter smelter details","RMI"),IF(ISERROR($V55),"",OFFSET('Smelter Look-up'!$F$4,$V55-4,0)))</f>
        <v/>
      </c>
      <c r="H55" s="216" t="str">
        <f ca="1">IF(ISERROR($V55),"",OFFSET('Smelter Look-up'!$G$4,$V55-4,0))</f>
        <v/>
      </c>
      <c r="I55" s="217" t="str">
        <f ca="1">IF(ISERROR($V55),"",OFFSET('Smelter Look-up'!$H$4,$V55-4,0))</f>
        <v/>
      </c>
      <c r="J55" s="217" t="str">
        <f ca="1">IF(ISERROR($V55),"",OFFSET('Smelter Look-up'!$I$4,$V55-4,0))</f>
        <v/>
      </c>
      <c r="K55" s="267"/>
      <c r="L55" s="267"/>
      <c r="M55" s="267"/>
      <c r="N55" s="267"/>
      <c r="O55" s="267"/>
      <c r="P55" s="218"/>
      <c r="Q55" s="268"/>
      <c r="R55" s="215" t="str">
        <f ca="1">IF(ISERROR($V55),"",OFFSET('Smelter Look-up'!$C$4,$V55-4,0)&amp;"")</f>
        <v/>
      </c>
      <c r="S55" s="222" t="str">
        <f t="shared" ca="1" si="6"/>
        <v/>
      </c>
      <c r="T55" s="222" t="str">
        <f ca="1">IF(B55="","",IF(ISERROR(MATCH($J55,SorP!$B$1:$B$6230,0)),"",INDIRECT("'SorP'!$A$"&amp;MATCH($J55,SorP!$B$1:$B$6230,0))))</f>
        <v/>
      </c>
      <c r="U55" s="238"/>
      <c r="V55" s="269" t="e">
        <f>IF(C55="",NA(),IF(OR(C55="Smelter not listed",C55="Smelter not yet identified"),MATCH($B55&amp;$D55,'Smelter Look-up'!$J:$J,0),MATCH($B55&amp;$C55,'Smelter Look-up'!$J:$J,0)))</f>
        <v>#N/A</v>
      </c>
      <c r="W55" s="270"/>
      <c r="X55" s="270">
        <f t="shared" ca="1" si="7"/>
        <v>0</v>
      </c>
      <c r="Y55" s="270"/>
      <c r="Z55" s="270"/>
      <c r="AB55" s="272" t="str">
        <f t="shared" si="8"/>
        <v/>
      </c>
    </row>
    <row r="56" spans="1:28" s="271" customFormat="1" ht="20.25">
      <c r="A56" s="214"/>
      <c r="B56" s="215" t="str">
        <f>IF(LEN(A56)=0,"",INDEX('Smelter Look-up'!$A:$A,MATCH($A56,'Smelter Look-up'!$E:$E,0)))</f>
        <v/>
      </c>
      <c r="C56" s="219" t="str">
        <f>IF(LEN(A56)=0,"",INDEX('Smelter Look-up'!$C:$C,MATCH($A56,'Smelter Look-up'!$E:$E,0)))</f>
        <v/>
      </c>
      <c r="D56" s="277"/>
      <c r="E56" s="215" t="str">
        <f ca="1">IF(ISERROR($V56),"",OFFSET('Smelter Look-up'!$D$4,$V56-4,0)&amp;"")</f>
        <v/>
      </c>
      <c r="F56" s="215" t="str">
        <f ca="1">IF(ISERROR($V56),"",OFFSET('Smelter Look-up'!$E$4,$V56-4,0))</f>
        <v/>
      </c>
      <c r="G56" s="215" t="str">
        <f ca="1">IF(C56=$X$4,IF(ISERROR($V56),"Enter smelter details","RMI"),IF(ISERROR($V56),"",OFFSET('Smelter Look-up'!$F$4,$V56-4,0)))</f>
        <v/>
      </c>
      <c r="H56" s="216" t="str">
        <f ca="1">IF(ISERROR($V56),"",OFFSET('Smelter Look-up'!$G$4,$V56-4,0))</f>
        <v/>
      </c>
      <c r="I56" s="217" t="str">
        <f ca="1">IF(ISERROR($V56),"",OFFSET('Smelter Look-up'!$H$4,$V56-4,0))</f>
        <v/>
      </c>
      <c r="J56" s="217" t="str">
        <f ca="1">IF(ISERROR($V56),"",OFFSET('Smelter Look-up'!$I$4,$V56-4,0))</f>
        <v/>
      </c>
      <c r="K56" s="267"/>
      <c r="L56" s="267"/>
      <c r="M56" s="267"/>
      <c r="N56" s="267"/>
      <c r="O56" s="267"/>
      <c r="P56" s="218"/>
      <c r="Q56" s="268"/>
      <c r="R56" s="215" t="str">
        <f ca="1">IF(ISERROR($V56),"",OFFSET('Smelter Look-up'!$C$4,$V56-4,0)&amp;"")</f>
        <v/>
      </c>
      <c r="S56" s="222" t="str">
        <f t="shared" ca="1" si="6"/>
        <v/>
      </c>
      <c r="T56" s="222" t="str">
        <f ca="1">IF(B56="","",IF(ISERROR(MATCH($J56,SorP!$B$1:$B$6230,0)),"",INDIRECT("'SorP'!$A$"&amp;MATCH($J56,SorP!$B$1:$B$6230,0))))</f>
        <v/>
      </c>
      <c r="U56" s="238"/>
      <c r="V56" s="269" t="e">
        <f>IF(C56="",NA(),IF(OR(C56="Smelter not listed",C56="Smelter not yet identified"),MATCH($B56&amp;$D56,'Smelter Look-up'!$J:$J,0),MATCH($B56&amp;$C56,'Smelter Look-up'!$J:$J,0)))</f>
        <v>#N/A</v>
      </c>
      <c r="W56" s="270"/>
      <c r="X56" s="270">
        <f t="shared" ca="1" si="7"/>
        <v>0</v>
      </c>
      <c r="Y56" s="270"/>
      <c r="Z56" s="270"/>
      <c r="AB56" s="272" t="str">
        <f t="shared" si="8"/>
        <v/>
      </c>
    </row>
    <row r="57" spans="1:28" s="271" customFormat="1" ht="20.25">
      <c r="A57" s="214"/>
      <c r="B57" s="215" t="str">
        <f>IF(LEN(A57)=0,"",INDEX('Smelter Look-up'!$A:$A,MATCH($A57,'Smelter Look-up'!$E:$E,0)))</f>
        <v/>
      </c>
      <c r="C57" s="219" t="str">
        <f>IF(LEN(A57)=0,"",INDEX('Smelter Look-up'!$C:$C,MATCH($A57,'Smelter Look-up'!$E:$E,0)))</f>
        <v/>
      </c>
      <c r="D57" s="277"/>
      <c r="E57" s="215" t="str">
        <f ca="1">IF(ISERROR($V57),"",OFFSET('Smelter Look-up'!$D$4,$V57-4,0)&amp;"")</f>
        <v/>
      </c>
      <c r="F57" s="215" t="str">
        <f ca="1">IF(ISERROR($V57),"",OFFSET('Smelter Look-up'!$E$4,$V57-4,0))</f>
        <v/>
      </c>
      <c r="G57" s="215" t="str">
        <f ca="1">IF(C57=$X$4,IF(ISERROR($V57),"Enter smelter details","RMI"),IF(ISERROR($V57),"",OFFSET('Smelter Look-up'!$F$4,$V57-4,0)))</f>
        <v/>
      </c>
      <c r="H57" s="216" t="str">
        <f ca="1">IF(ISERROR($V57),"",OFFSET('Smelter Look-up'!$G$4,$V57-4,0))</f>
        <v/>
      </c>
      <c r="I57" s="217" t="str">
        <f ca="1">IF(ISERROR($V57),"",OFFSET('Smelter Look-up'!$H$4,$V57-4,0))</f>
        <v/>
      </c>
      <c r="J57" s="217" t="str">
        <f ca="1">IF(ISERROR($V57),"",OFFSET('Smelter Look-up'!$I$4,$V57-4,0))</f>
        <v/>
      </c>
      <c r="K57" s="267"/>
      <c r="L57" s="267"/>
      <c r="M57" s="267"/>
      <c r="N57" s="267"/>
      <c r="O57" s="267"/>
      <c r="P57" s="218"/>
      <c r="Q57" s="268"/>
      <c r="R57" s="215" t="str">
        <f ca="1">IF(ISERROR($V57),"",OFFSET('Smelter Look-up'!$C$4,$V57-4,0)&amp;"")</f>
        <v/>
      </c>
      <c r="S57" s="222" t="str">
        <f t="shared" ca="1" si="6"/>
        <v/>
      </c>
      <c r="T57" s="222" t="str">
        <f ca="1">IF(B57="","",IF(ISERROR(MATCH($J57,SorP!$B$1:$B$6230,0)),"",INDIRECT("'SorP'!$A$"&amp;MATCH($J57,SorP!$B$1:$B$6230,0))))</f>
        <v/>
      </c>
      <c r="U57" s="238"/>
      <c r="V57" s="269" t="e">
        <f>IF(C57="",NA(),IF(OR(C57="Smelter not listed",C57="Smelter not yet identified"),MATCH($B57&amp;$D57,'Smelter Look-up'!$J:$J,0),MATCH($B57&amp;$C57,'Smelter Look-up'!$J:$J,0)))</f>
        <v>#N/A</v>
      </c>
      <c r="W57" s="270"/>
      <c r="X57" s="270">
        <f t="shared" ca="1" si="7"/>
        <v>0</v>
      </c>
      <c r="Y57" s="270"/>
      <c r="Z57" s="270"/>
      <c r="AB57" s="272" t="str">
        <f t="shared" si="8"/>
        <v/>
      </c>
    </row>
    <row r="58" spans="1:28" s="271" customFormat="1" ht="20.25">
      <c r="A58" s="214"/>
      <c r="B58" s="215" t="str">
        <f>IF(LEN(A58)=0,"",INDEX('Smelter Look-up'!$A:$A,MATCH($A58,'Smelter Look-up'!$E:$E,0)))</f>
        <v/>
      </c>
      <c r="C58" s="219" t="str">
        <f>IF(LEN(A58)=0,"",INDEX('Smelter Look-up'!$C:$C,MATCH($A58,'Smelter Look-up'!$E:$E,0)))</f>
        <v/>
      </c>
      <c r="D58" s="277"/>
      <c r="E58" s="215" t="str">
        <f ca="1">IF(ISERROR($V58),"",OFFSET('Smelter Look-up'!$D$4,$V58-4,0)&amp;"")</f>
        <v/>
      </c>
      <c r="F58" s="215" t="str">
        <f ca="1">IF(ISERROR($V58),"",OFFSET('Smelter Look-up'!$E$4,$V58-4,0))</f>
        <v/>
      </c>
      <c r="G58" s="215" t="str">
        <f ca="1">IF(C58=$X$4,IF(ISERROR($V58),"Enter smelter details","RMI"),IF(ISERROR($V58),"",OFFSET('Smelter Look-up'!$F$4,$V58-4,0)))</f>
        <v/>
      </c>
      <c r="H58" s="216" t="str">
        <f ca="1">IF(ISERROR($V58),"",OFFSET('Smelter Look-up'!$G$4,$V58-4,0))</f>
        <v/>
      </c>
      <c r="I58" s="217" t="str">
        <f ca="1">IF(ISERROR($V58),"",OFFSET('Smelter Look-up'!$H$4,$V58-4,0))</f>
        <v/>
      </c>
      <c r="J58" s="217" t="str">
        <f ca="1">IF(ISERROR($V58),"",OFFSET('Smelter Look-up'!$I$4,$V58-4,0))</f>
        <v/>
      </c>
      <c r="K58" s="267"/>
      <c r="L58" s="267"/>
      <c r="M58" s="267"/>
      <c r="N58" s="267"/>
      <c r="O58" s="267"/>
      <c r="P58" s="218"/>
      <c r="Q58" s="268"/>
      <c r="R58" s="215" t="str">
        <f ca="1">IF(ISERROR($V58),"",OFFSET('Smelter Look-up'!$C$4,$V58-4,0)&amp;"")</f>
        <v/>
      </c>
      <c r="S58" s="222" t="str">
        <f t="shared" ca="1" si="6"/>
        <v/>
      </c>
      <c r="T58" s="222" t="str">
        <f ca="1">IF(B58="","",IF(ISERROR(MATCH($J58,SorP!$B$1:$B$6230,0)),"",INDIRECT("'SorP'!$A$"&amp;MATCH($J58,SorP!$B$1:$B$6230,0))))</f>
        <v/>
      </c>
      <c r="U58" s="238"/>
      <c r="V58" s="269" t="e">
        <f>IF(C58="",NA(),IF(OR(C58="Smelter not listed",C58="Smelter not yet identified"),MATCH($B58&amp;$D58,'Smelter Look-up'!$J:$J,0),MATCH($B58&amp;$C58,'Smelter Look-up'!$J:$J,0)))</f>
        <v>#N/A</v>
      </c>
      <c r="W58" s="270"/>
      <c r="X58" s="270">
        <f t="shared" ca="1" si="7"/>
        <v>0</v>
      </c>
      <c r="Y58" s="270"/>
      <c r="Z58" s="270"/>
      <c r="AB58" s="272" t="str">
        <f t="shared" si="8"/>
        <v/>
      </c>
    </row>
    <row r="59" spans="1:28" s="271" customFormat="1" ht="20.25">
      <c r="A59" s="214"/>
      <c r="B59" s="215" t="str">
        <f>IF(LEN(A59)=0,"",INDEX('Smelter Look-up'!$A:$A,MATCH($A59,'Smelter Look-up'!$E:$E,0)))</f>
        <v/>
      </c>
      <c r="C59" s="219" t="str">
        <f>IF(LEN(A59)=0,"",INDEX('Smelter Look-up'!$C:$C,MATCH($A59,'Smelter Look-up'!$E:$E,0)))</f>
        <v/>
      </c>
      <c r="D59" s="277"/>
      <c r="E59" s="215" t="str">
        <f ca="1">IF(ISERROR($V59),"",OFFSET('Smelter Look-up'!$D$4,$V59-4,0)&amp;"")</f>
        <v/>
      </c>
      <c r="F59" s="215" t="str">
        <f ca="1">IF(ISERROR($V59),"",OFFSET('Smelter Look-up'!$E$4,$V59-4,0))</f>
        <v/>
      </c>
      <c r="G59" s="215" t="str">
        <f ca="1">IF(C59=$X$4,IF(ISERROR($V59),"Enter smelter details","RMI"),IF(ISERROR($V59),"",OFFSET('Smelter Look-up'!$F$4,$V59-4,0)))</f>
        <v/>
      </c>
      <c r="H59" s="216" t="str">
        <f ca="1">IF(ISERROR($V59),"",OFFSET('Smelter Look-up'!$G$4,$V59-4,0))</f>
        <v/>
      </c>
      <c r="I59" s="217" t="str">
        <f ca="1">IF(ISERROR($V59),"",OFFSET('Smelter Look-up'!$H$4,$V59-4,0))</f>
        <v/>
      </c>
      <c r="J59" s="217" t="str">
        <f ca="1">IF(ISERROR($V59),"",OFFSET('Smelter Look-up'!$I$4,$V59-4,0))</f>
        <v/>
      </c>
      <c r="K59" s="267"/>
      <c r="L59" s="267"/>
      <c r="M59" s="267"/>
      <c r="N59" s="267"/>
      <c r="O59" s="267"/>
      <c r="P59" s="218"/>
      <c r="Q59" s="268"/>
      <c r="R59" s="215" t="str">
        <f ca="1">IF(ISERROR($V59),"",OFFSET('Smelter Look-up'!$C$4,$V59-4,0)&amp;"")</f>
        <v/>
      </c>
      <c r="S59" s="222" t="str">
        <f t="shared" ca="1" si="6"/>
        <v/>
      </c>
      <c r="T59" s="222" t="str">
        <f ca="1">IF(B59="","",IF(ISERROR(MATCH($J59,SorP!$B$1:$B$6230,0)),"",INDIRECT("'SorP'!$A$"&amp;MATCH($J59,SorP!$B$1:$B$6230,0))))</f>
        <v/>
      </c>
      <c r="U59" s="238"/>
      <c r="V59" s="269" t="e">
        <f>IF(C59="",NA(),IF(OR(C59="Smelter not listed",C59="Smelter not yet identified"),MATCH($B59&amp;$D59,'Smelter Look-up'!$J:$J,0),MATCH($B59&amp;$C59,'Smelter Look-up'!$J:$J,0)))</f>
        <v>#N/A</v>
      </c>
      <c r="W59" s="270"/>
      <c r="X59" s="270">
        <f t="shared" ca="1" si="7"/>
        <v>0</v>
      </c>
      <c r="Y59" s="270"/>
      <c r="Z59" s="270"/>
      <c r="AB59" s="272" t="str">
        <f t="shared" si="8"/>
        <v/>
      </c>
    </row>
    <row r="60" spans="1:28" s="271" customFormat="1" ht="20.25">
      <c r="A60" s="214"/>
      <c r="B60" s="215" t="str">
        <f>IF(LEN(A60)=0,"",INDEX('Smelter Look-up'!$A:$A,MATCH($A60,'Smelter Look-up'!$E:$E,0)))</f>
        <v/>
      </c>
      <c r="C60" s="219" t="str">
        <f>IF(LEN(A60)=0,"",INDEX('Smelter Look-up'!$C:$C,MATCH($A60,'Smelter Look-up'!$E:$E,0)))</f>
        <v/>
      </c>
      <c r="D60" s="277"/>
      <c r="E60" s="215" t="str">
        <f ca="1">IF(ISERROR($V60),"",OFFSET('Smelter Look-up'!$D$4,$V60-4,0)&amp;"")</f>
        <v/>
      </c>
      <c r="F60" s="215" t="str">
        <f ca="1">IF(ISERROR($V60),"",OFFSET('Smelter Look-up'!$E$4,$V60-4,0))</f>
        <v/>
      </c>
      <c r="G60" s="215" t="str">
        <f ca="1">IF(C60=$X$4,IF(ISERROR($V60),"Enter smelter details","RMI"),IF(ISERROR($V60),"",OFFSET('Smelter Look-up'!$F$4,$V60-4,0)))</f>
        <v/>
      </c>
      <c r="H60" s="216" t="str">
        <f ca="1">IF(ISERROR($V60),"",OFFSET('Smelter Look-up'!$G$4,$V60-4,0))</f>
        <v/>
      </c>
      <c r="I60" s="217" t="str">
        <f ca="1">IF(ISERROR($V60),"",OFFSET('Smelter Look-up'!$H$4,$V60-4,0))</f>
        <v/>
      </c>
      <c r="J60" s="217" t="str">
        <f ca="1">IF(ISERROR($V60),"",OFFSET('Smelter Look-up'!$I$4,$V60-4,0))</f>
        <v/>
      </c>
      <c r="K60" s="267"/>
      <c r="L60" s="267"/>
      <c r="M60" s="267"/>
      <c r="N60" s="267"/>
      <c r="O60" s="267"/>
      <c r="P60" s="218"/>
      <c r="Q60" s="268"/>
      <c r="R60" s="215" t="str">
        <f ca="1">IF(ISERROR($V60),"",OFFSET('Smelter Look-up'!$C$4,$V60-4,0)&amp;"")</f>
        <v/>
      </c>
      <c r="S60" s="222" t="str">
        <f t="shared" ca="1" si="6"/>
        <v/>
      </c>
      <c r="T60" s="222" t="str">
        <f ca="1">IF(B60="","",IF(ISERROR(MATCH($J60,SorP!$B$1:$B$6230,0)),"",INDIRECT("'SorP'!$A$"&amp;MATCH($J60,SorP!$B$1:$B$6230,0))))</f>
        <v/>
      </c>
      <c r="U60" s="238"/>
      <c r="V60" s="269" t="e">
        <f>IF(C60="",NA(),IF(OR(C60="Smelter not listed",C60="Smelter not yet identified"),MATCH($B60&amp;$D60,'Smelter Look-up'!$J:$J,0),MATCH($B60&amp;$C60,'Smelter Look-up'!$J:$J,0)))</f>
        <v>#N/A</v>
      </c>
      <c r="W60" s="270"/>
      <c r="X60" s="270">
        <f t="shared" ca="1" si="7"/>
        <v>0</v>
      </c>
      <c r="Y60" s="270"/>
      <c r="Z60" s="270"/>
      <c r="AB60" s="272" t="str">
        <f t="shared" si="8"/>
        <v/>
      </c>
    </row>
    <row r="61" spans="1:28" s="271" customFormat="1" ht="20.25">
      <c r="A61" s="214"/>
      <c r="B61" s="215" t="str">
        <f>IF(LEN(A61)=0,"",INDEX('Smelter Look-up'!$A:$A,MATCH($A61,'Smelter Look-up'!$E:$E,0)))</f>
        <v/>
      </c>
      <c r="C61" s="219" t="str">
        <f>IF(LEN(A61)=0,"",INDEX('Smelter Look-up'!$C:$C,MATCH($A61,'Smelter Look-up'!$E:$E,0)))</f>
        <v/>
      </c>
      <c r="D61" s="277"/>
      <c r="E61" s="215" t="str">
        <f ca="1">IF(ISERROR($V61),"",OFFSET('Smelter Look-up'!$D$4,$V61-4,0)&amp;"")</f>
        <v/>
      </c>
      <c r="F61" s="215" t="str">
        <f ca="1">IF(ISERROR($V61),"",OFFSET('Smelter Look-up'!$E$4,$V61-4,0))</f>
        <v/>
      </c>
      <c r="G61" s="215" t="str">
        <f ca="1">IF(C61=$X$4,IF(ISERROR($V61),"Enter smelter details","RMI"),IF(ISERROR($V61),"",OFFSET('Smelter Look-up'!$F$4,$V61-4,0)))</f>
        <v/>
      </c>
      <c r="H61" s="216" t="str">
        <f ca="1">IF(ISERROR($V61),"",OFFSET('Smelter Look-up'!$G$4,$V61-4,0))</f>
        <v/>
      </c>
      <c r="I61" s="217" t="str">
        <f ca="1">IF(ISERROR($V61),"",OFFSET('Smelter Look-up'!$H$4,$V61-4,0))</f>
        <v/>
      </c>
      <c r="J61" s="217" t="str">
        <f ca="1">IF(ISERROR($V61),"",OFFSET('Smelter Look-up'!$I$4,$V61-4,0))</f>
        <v/>
      </c>
      <c r="K61" s="267"/>
      <c r="L61" s="267"/>
      <c r="M61" s="267"/>
      <c r="N61" s="267"/>
      <c r="O61" s="267"/>
      <c r="P61" s="218"/>
      <c r="Q61" s="268"/>
      <c r="R61" s="215" t="str">
        <f ca="1">IF(ISERROR($V61),"",OFFSET('Smelter Look-up'!$C$4,$V61-4,0)&amp;"")</f>
        <v/>
      </c>
      <c r="S61" s="222" t="str">
        <f t="shared" ca="1" si="6"/>
        <v/>
      </c>
      <c r="T61" s="222" t="str">
        <f ca="1">IF(B61="","",IF(ISERROR(MATCH($J61,SorP!$B$1:$B$6230,0)),"",INDIRECT("'SorP'!$A$"&amp;MATCH($J61,SorP!$B$1:$B$6230,0))))</f>
        <v/>
      </c>
      <c r="U61" s="238"/>
      <c r="V61" s="269" t="e">
        <f>IF(C61="",NA(),IF(OR(C61="Smelter not listed",C61="Smelter not yet identified"),MATCH($B61&amp;$D61,'Smelter Look-up'!$J:$J,0),MATCH($B61&amp;$C61,'Smelter Look-up'!$J:$J,0)))</f>
        <v>#N/A</v>
      </c>
      <c r="W61" s="270"/>
      <c r="X61" s="270">
        <f t="shared" ca="1" si="7"/>
        <v>0</v>
      </c>
      <c r="Y61" s="270"/>
      <c r="Z61" s="270"/>
      <c r="AB61" s="272" t="str">
        <f t="shared" si="8"/>
        <v/>
      </c>
    </row>
    <row r="62" spans="1:28" s="271" customFormat="1" ht="20.25">
      <c r="A62" s="214"/>
      <c r="B62" s="215" t="str">
        <f>IF(LEN(A62)=0,"",INDEX('Smelter Look-up'!$A:$A,MATCH($A62,'Smelter Look-up'!$E:$E,0)))</f>
        <v/>
      </c>
      <c r="C62" s="219" t="str">
        <f>IF(LEN(A62)=0,"",INDEX('Smelter Look-up'!$C:$C,MATCH($A62,'Smelter Look-up'!$E:$E,0)))</f>
        <v/>
      </c>
      <c r="D62" s="277"/>
      <c r="E62" s="215" t="str">
        <f ca="1">IF(ISERROR($V62),"",OFFSET('Smelter Look-up'!$D$4,$V62-4,0)&amp;"")</f>
        <v/>
      </c>
      <c r="F62" s="215" t="str">
        <f ca="1">IF(ISERROR($V62),"",OFFSET('Smelter Look-up'!$E$4,$V62-4,0))</f>
        <v/>
      </c>
      <c r="G62" s="215" t="str">
        <f ca="1">IF(C62=$X$4,IF(ISERROR($V62),"Enter smelter details","RMI"),IF(ISERROR($V62),"",OFFSET('Smelter Look-up'!$F$4,$V62-4,0)))</f>
        <v/>
      </c>
      <c r="H62" s="216" t="str">
        <f ca="1">IF(ISERROR($V62),"",OFFSET('Smelter Look-up'!$G$4,$V62-4,0))</f>
        <v/>
      </c>
      <c r="I62" s="217" t="str">
        <f ca="1">IF(ISERROR($V62),"",OFFSET('Smelter Look-up'!$H$4,$V62-4,0))</f>
        <v/>
      </c>
      <c r="J62" s="217" t="str">
        <f ca="1">IF(ISERROR($V62),"",OFFSET('Smelter Look-up'!$I$4,$V62-4,0))</f>
        <v/>
      </c>
      <c r="K62" s="267"/>
      <c r="L62" s="267"/>
      <c r="M62" s="267"/>
      <c r="N62" s="267"/>
      <c r="O62" s="267"/>
      <c r="P62" s="218"/>
      <c r="Q62" s="268"/>
      <c r="R62" s="215" t="str">
        <f ca="1">IF(ISERROR($V62),"",OFFSET('Smelter Look-up'!$C$4,$V62-4,0)&amp;"")</f>
        <v/>
      </c>
      <c r="S62" s="222" t="str">
        <f t="shared" ca="1" si="6"/>
        <v/>
      </c>
      <c r="T62" s="222" t="str">
        <f ca="1">IF(B62="","",IF(ISERROR(MATCH($J62,SorP!$B$1:$B$6230,0)),"",INDIRECT("'SorP'!$A$"&amp;MATCH($J62,SorP!$B$1:$B$6230,0))))</f>
        <v/>
      </c>
      <c r="U62" s="238"/>
      <c r="V62" s="269" t="e">
        <f>IF(C62="",NA(),IF(OR(C62="Smelter not listed",C62="Smelter not yet identified"),MATCH($B62&amp;$D62,'Smelter Look-up'!$J:$J,0),MATCH($B62&amp;$C62,'Smelter Look-up'!$J:$J,0)))</f>
        <v>#N/A</v>
      </c>
      <c r="W62" s="270"/>
      <c r="X62" s="270">
        <f t="shared" ca="1" si="7"/>
        <v>0</v>
      </c>
      <c r="Y62" s="270"/>
      <c r="Z62" s="270"/>
      <c r="AB62" s="272" t="str">
        <f t="shared" si="8"/>
        <v/>
      </c>
    </row>
    <row r="63" spans="1:28" s="271" customFormat="1" ht="20.25">
      <c r="A63" s="214"/>
      <c r="B63" s="215" t="str">
        <f>IF(LEN(A63)=0,"",INDEX('Smelter Look-up'!$A:$A,MATCH($A63,'Smelter Look-up'!$E:$E,0)))</f>
        <v/>
      </c>
      <c r="C63" s="219" t="str">
        <f>IF(LEN(A63)=0,"",INDEX('Smelter Look-up'!$C:$C,MATCH($A63,'Smelter Look-up'!$E:$E,0)))</f>
        <v/>
      </c>
      <c r="D63" s="277"/>
      <c r="E63" s="215" t="str">
        <f ca="1">IF(ISERROR($V63),"",OFFSET('Smelter Look-up'!$D$4,$V63-4,0)&amp;"")</f>
        <v/>
      </c>
      <c r="F63" s="215" t="str">
        <f ca="1">IF(ISERROR($V63),"",OFFSET('Smelter Look-up'!$E$4,$V63-4,0))</f>
        <v/>
      </c>
      <c r="G63" s="215" t="str">
        <f ca="1">IF(C63=$X$4,IF(ISERROR($V63),"Enter smelter details","RMI"),IF(ISERROR($V63),"",OFFSET('Smelter Look-up'!$F$4,$V63-4,0)))</f>
        <v/>
      </c>
      <c r="H63" s="216" t="str">
        <f ca="1">IF(ISERROR($V63),"",OFFSET('Smelter Look-up'!$G$4,$V63-4,0))</f>
        <v/>
      </c>
      <c r="I63" s="217" t="str">
        <f ca="1">IF(ISERROR($V63),"",OFFSET('Smelter Look-up'!$H$4,$V63-4,0))</f>
        <v/>
      </c>
      <c r="J63" s="217" t="str">
        <f ca="1">IF(ISERROR($V63),"",OFFSET('Smelter Look-up'!$I$4,$V63-4,0))</f>
        <v/>
      </c>
      <c r="K63" s="267"/>
      <c r="L63" s="267"/>
      <c r="M63" s="267"/>
      <c r="N63" s="267"/>
      <c r="O63" s="267"/>
      <c r="P63" s="218"/>
      <c r="Q63" s="268"/>
      <c r="R63" s="215" t="str">
        <f ca="1">IF(ISERROR($V63),"",OFFSET('Smelter Look-up'!$C$4,$V63-4,0)&amp;"")</f>
        <v/>
      </c>
      <c r="S63" s="222" t="str">
        <f t="shared" ca="1" si="6"/>
        <v/>
      </c>
      <c r="T63" s="222" t="str">
        <f ca="1">IF(B63="","",IF(ISERROR(MATCH($J63,SorP!$B$1:$B$6230,0)),"",INDIRECT("'SorP'!$A$"&amp;MATCH($J63,SorP!$B$1:$B$6230,0))))</f>
        <v/>
      </c>
      <c r="U63" s="238"/>
      <c r="V63" s="269" t="e">
        <f>IF(C63="",NA(),IF(OR(C63="Smelter not listed",C63="Smelter not yet identified"),MATCH($B63&amp;$D63,'Smelter Look-up'!$J:$J,0),MATCH($B63&amp;$C63,'Smelter Look-up'!$J:$J,0)))</f>
        <v>#N/A</v>
      </c>
      <c r="W63" s="270"/>
      <c r="X63" s="270">
        <f t="shared" ca="1" si="7"/>
        <v>0</v>
      </c>
      <c r="Y63" s="270"/>
      <c r="Z63" s="270"/>
      <c r="AB63" s="272" t="str">
        <f t="shared" si="8"/>
        <v/>
      </c>
    </row>
    <row r="64" spans="1:28" s="271" customFormat="1" ht="20.25">
      <c r="A64" s="214"/>
      <c r="B64" s="215" t="str">
        <f>IF(LEN(A64)=0,"",INDEX('Smelter Look-up'!$A:$A,MATCH($A64,'Smelter Look-up'!$E:$E,0)))</f>
        <v/>
      </c>
      <c r="C64" s="219" t="str">
        <f>IF(LEN(A64)=0,"",INDEX('Smelter Look-up'!$C:$C,MATCH($A64,'Smelter Look-up'!$E:$E,0)))</f>
        <v/>
      </c>
      <c r="D64" s="277"/>
      <c r="E64" s="215" t="str">
        <f ca="1">IF(ISERROR($V64),"",OFFSET('Smelter Look-up'!$D$4,$V64-4,0)&amp;"")</f>
        <v/>
      </c>
      <c r="F64" s="215" t="str">
        <f ca="1">IF(ISERROR($V64),"",OFFSET('Smelter Look-up'!$E$4,$V64-4,0))</f>
        <v/>
      </c>
      <c r="G64" s="215" t="str">
        <f ca="1">IF(C64=$X$4,IF(ISERROR($V64),"Enter smelter details","RMI"),IF(ISERROR($V64),"",OFFSET('Smelter Look-up'!$F$4,$V64-4,0)))</f>
        <v/>
      </c>
      <c r="H64" s="216" t="str">
        <f ca="1">IF(ISERROR($V64),"",OFFSET('Smelter Look-up'!$G$4,$V64-4,0))</f>
        <v/>
      </c>
      <c r="I64" s="217" t="str">
        <f ca="1">IF(ISERROR($V64),"",OFFSET('Smelter Look-up'!$H$4,$V64-4,0))</f>
        <v/>
      </c>
      <c r="J64" s="217" t="str">
        <f ca="1">IF(ISERROR($V64),"",OFFSET('Smelter Look-up'!$I$4,$V64-4,0))</f>
        <v/>
      </c>
      <c r="K64" s="267"/>
      <c r="L64" s="267"/>
      <c r="M64" s="267"/>
      <c r="N64" s="267"/>
      <c r="O64" s="267"/>
      <c r="P64" s="218"/>
      <c r="Q64" s="268"/>
      <c r="R64" s="215" t="str">
        <f ca="1">IF(ISERROR($V64),"",OFFSET('Smelter Look-up'!$C$4,$V64-4,0)&amp;"")</f>
        <v/>
      </c>
      <c r="S64" s="222" t="str">
        <f t="shared" ca="1" si="6"/>
        <v/>
      </c>
      <c r="T64" s="222" t="str">
        <f ca="1">IF(B64="","",IF(ISERROR(MATCH($J64,SorP!$B$1:$B$6230,0)),"",INDIRECT("'SorP'!$A$"&amp;MATCH($J64,SorP!$B$1:$B$6230,0))))</f>
        <v/>
      </c>
      <c r="U64" s="238"/>
      <c r="V64" s="269" t="e">
        <f>IF(C64="",NA(),IF(OR(C64="Smelter not listed",C64="Smelter not yet identified"),MATCH($B64&amp;$D64,'Smelter Look-up'!$J:$J,0),MATCH($B64&amp;$C64,'Smelter Look-up'!$J:$J,0)))</f>
        <v>#N/A</v>
      </c>
      <c r="W64" s="270"/>
      <c r="X64" s="270">
        <f t="shared" ca="1" si="7"/>
        <v>0</v>
      </c>
      <c r="Y64" s="270"/>
      <c r="Z64" s="270"/>
      <c r="AB64" s="272" t="str">
        <f t="shared" si="8"/>
        <v/>
      </c>
    </row>
    <row r="65" spans="1:28" s="271" customFormat="1" ht="20.25">
      <c r="A65" s="214"/>
      <c r="B65" s="215" t="str">
        <f>IF(LEN(A65)=0,"",INDEX('Smelter Look-up'!$A:$A,MATCH($A65,'Smelter Look-up'!$E:$E,0)))</f>
        <v/>
      </c>
      <c r="C65" s="219" t="str">
        <f>IF(LEN(A65)=0,"",INDEX('Smelter Look-up'!$C:$C,MATCH($A65,'Smelter Look-up'!$E:$E,0)))</f>
        <v/>
      </c>
      <c r="D65" s="277"/>
      <c r="E65" s="215" t="str">
        <f ca="1">IF(ISERROR($V65),"",OFFSET('Smelter Look-up'!$D$4,$V65-4,0)&amp;"")</f>
        <v/>
      </c>
      <c r="F65" s="215" t="str">
        <f ca="1">IF(ISERROR($V65),"",OFFSET('Smelter Look-up'!$E$4,$V65-4,0))</f>
        <v/>
      </c>
      <c r="G65" s="215" t="str">
        <f ca="1">IF(C65=$X$4,IF(ISERROR($V65),"Enter smelter details","RMI"),IF(ISERROR($V65),"",OFFSET('Smelter Look-up'!$F$4,$V65-4,0)))</f>
        <v/>
      </c>
      <c r="H65" s="216" t="str">
        <f ca="1">IF(ISERROR($V65),"",OFFSET('Smelter Look-up'!$G$4,$V65-4,0))</f>
        <v/>
      </c>
      <c r="I65" s="217" t="str">
        <f ca="1">IF(ISERROR($V65),"",OFFSET('Smelter Look-up'!$H$4,$V65-4,0))</f>
        <v/>
      </c>
      <c r="J65" s="217" t="str">
        <f ca="1">IF(ISERROR($V65),"",OFFSET('Smelter Look-up'!$I$4,$V65-4,0))</f>
        <v/>
      </c>
      <c r="K65" s="267"/>
      <c r="L65" s="267"/>
      <c r="M65" s="267"/>
      <c r="N65" s="267"/>
      <c r="O65" s="267"/>
      <c r="P65" s="218"/>
      <c r="Q65" s="268"/>
      <c r="R65" s="215" t="str">
        <f ca="1">IF(ISERROR($V65),"",OFFSET('Smelter Look-up'!$C$4,$V65-4,0)&amp;"")</f>
        <v/>
      </c>
      <c r="S65" s="222" t="str">
        <f t="shared" ca="1" si="6"/>
        <v/>
      </c>
      <c r="T65" s="222" t="str">
        <f ca="1">IF(B65="","",IF(ISERROR(MATCH($J65,SorP!$B$1:$B$6230,0)),"",INDIRECT("'SorP'!$A$"&amp;MATCH($J65,SorP!$B$1:$B$6230,0))))</f>
        <v/>
      </c>
      <c r="U65" s="238"/>
      <c r="V65" s="269" t="e">
        <f>IF(C65="",NA(),IF(OR(C65="Smelter not listed",C65="Smelter not yet identified"),MATCH($B65&amp;$D65,'Smelter Look-up'!$J:$J,0),MATCH($B65&amp;$C65,'Smelter Look-up'!$J:$J,0)))</f>
        <v>#N/A</v>
      </c>
      <c r="W65" s="270"/>
      <c r="X65" s="270">
        <f t="shared" ca="1" si="7"/>
        <v>0</v>
      </c>
      <c r="Y65" s="270"/>
      <c r="Z65" s="270"/>
      <c r="AB65" s="272" t="str">
        <f t="shared" si="8"/>
        <v/>
      </c>
    </row>
    <row r="66" spans="1:28" s="271" customFormat="1" ht="20.25">
      <c r="A66" s="214"/>
      <c r="B66" s="215" t="str">
        <f>IF(LEN(A66)=0,"",INDEX('Smelter Look-up'!$A:$A,MATCH($A66,'Smelter Look-up'!$E:$E,0)))</f>
        <v/>
      </c>
      <c r="C66" s="219" t="str">
        <f>IF(LEN(A66)=0,"",INDEX('Smelter Look-up'!$C:$C,MATCH($A66,'Smelter Look-up'!$E:$E,0)))</f>
        <v/>
      </c>
      <c r="D66" s="277"/>
      <c r="E66" s="215" t="str">
        <f ca="1">IF(ISERROR($V66),"",OFFSET('Smelter Look-up'!$D$4,$V66-4,0)&amp;"")</f>
        <v/>
      </c>
      <c r="F66" s="215" t="str">
        <f ca="1">IF(ISERROR($V66),"",OFFSET('Smelter Look-up'!$E$4,$V66-4,0))</f>
        <v/>
      </c>
      <c r="G66" s="215" t="str">
        <f ca="1">IF(C66=$X$4,IF(ISERROR($V66),"Enter smelter details","RMI"),IF(ISERROR($V66),"",OFFSET('Smelter Look-up'!$F$4,$V66-4,0)))</f>
        <v/>
      </c>
      <c r="H66" s="216" t="str">
        <f ca="1">IF(ISERROR($V66),"",OFFSET('Smelter Look-up'!$G$4,$V66-4,0))</f>
        <v/>
      </c>
      <c r="I66" s="217" t="str">
        <f ca="1">IF(ISERROR($V66),"",OFFSET('Smelter Look-up'!$H$4,$V66-4,0))</f>
        <v/>
      </c>
      <c r="J66" s="217" t="str">
        <f ca="1">IF(ISERROR($V66),"",OFFSET('Smelter Look-up'!$I$4,$V66-4,0))</f>
        <v/>
      </c>
      <c r="K66" s="267"/>
      <c r="L66" s="267"/>
      <c r="M66" s="267"/>
      <c r="N66" s="267"/>
      <c r="O66" s="267"/>
      <c r="P66" s="218"/>
      <c r="Q66" s="268"/>
      <c r="R66" s="215" t="str">
        <f ca="1">IF(ISERROR($V66),"",OFFSET('Smelter Look-up'!$C$4,$V66-4,0)&amp;"")</f>
        <v/>
      </c>
      <c r="S66" s="222" t="str">
        <f t="shared" ca="1" si="6"/>
        <v/>
      </c>
      <c r="T66" s="222" t="str">
        <f ca="1">IF(B66="","",IF(ISERROR(MATCH($J66,SorP!$B$1:$B$6230,0)),"",INDIRECT("'SorP'!$A$"&amp;MATCH($J66,SorP!$B$1:$B$6230,0))))</f>
        <v/>
      </c>
      <c r="U66" s="238"/>
      <c r="V66" s="269" t="e">
        <f>IF(C66="",NA(),IF(OR(C66="Smelter not listed",C66="Smelter not yet identified"),MATCH($B66&amp;$D66,'Smelter Look-up'!$J:$J,0),MATCH($B66&amp;$C66,'Smelter Look-up'!$J:$J,0)))</f>
        <v>#N/A</v>
      </c>
      <c r="W66" s="270"/>
      <c r="X66" s="270">
        <f t="shared" ca="1" si="7"/>
        <v>0</v>
      </c>
      <c r="Y66" s="270"/>
      <c r="Z66" s="270"/>
      <c r="AB66" s="272" t="str">
        <f t="shared" si="8"/>
        <v/>
      </c>
    </row>
    <row r="67" spans="1:28" s="271" customFormat="1" ht="20.25">
      <c r="A67" s="214"/>
      <c r="B67" s="215" t="str">
        <f>IF(LEN(A67)=0,"",INDEX('Smelter Look-up'!$A:$A,MATCH($A67,'Smelter Look-up'!$E:$E,0)))</f>
        <v/>
      </c>
      <c r="C67" s="219" t="str">
        <f>IF(LEN(A67)=0,"",INDEX('Smelter Look-up'!$C:$C,MATCH($A67,'Smelter Look-up'!$E:$E,0)))</f>
        <v/>
      </c>
      <c r="D67" s="277"/>
      <c r="E67" s="215" t="str">
        <f ca="1">IF(ISERROR($V67),"",OFFSET('Smelter Look-up'!$D$4,$V67-4,0)&amp;"")</f>
        <v/>
      </c>
      <c r="F67" s="215" t="str">
        <f ca="1">IF(ISERROR($V67),"",OFFSET('Smelter Look-up'!$E$4,$V67-4,0))</f>
        <v/>
      </c>
      <c r="G67" s="215" t="str">
        <f ca="1">IF(C67=$X$4,IF(ISERROR($V67),"Enter smelter details","RMI"),IF(ISERROR($V67),"",OFFSET('Smelter Look-up'!$F$4,$V67-4,0)))</f>
        <v/>
      </c>
      <c r="H67" s="216" t="str">
        <f ca="1">IF(ISERROR($V67),"",OFFSET('Smelter Look-up'!$G$4,$V67-4,0))</f>
        <v/>
      </c>
      <c r="I67" s="217" t="str">
        <f ca="1">IF(ISERROR($V67),"",OFFSET('Smelter Look-up'!$H$4,$V67-4,0))</f>
        <v/>
      </c>
      <c r="J67" s="217" t="str">
        <f ca="1">IF(ISERROR($V67),"",OFFSET('Smelter Look-up'!$I$4,$V67-4,0))</f>
        <v/>
      </c>
      <c r="K67" s="267"/>
      <c r="L67" s="267"/>
      <c r="M67" s="267"/>
      <c r="N67" s="267"/>
      <c r="O67" s="267"/>
      <c r="P67" s="218"/>
      <c r="Q67" s="268"/>
      <c r="R67" s="215" t="str">
        <f ca="1">IF(ISERROR($V67),"",OFFSET('Smelter Look-up'!$C$4,$V67-4,0)&amp;"")</f>
        <v/>
      </c>
      <c r="S67" s="222" t="str">
        <f t="shared" ca="1" si="6"/>
        <v/>
      </c>
      <c r="T67" s="222" t="str">
        <f ca="1">IF(B67="","",IF(ISERROR(MATCH($J67,SorP!$B$1:$B$6230,0)),"",INDIRECT("'SorP'!$A$"&amp;MATCH($J67,SorP!$B$1:$B$6230,0))))</f>
        <v/>
      </c>
      <c r="U67" s="238"/>
      <c r="V67" s="269" t="e">
        <f>IF(C67="",NA(),IF(OR(C67="Smelter not listed",C67="Smelter not yet identified"),MATCH($B67&amp;$D67,'Smelter Look-up'!$J:$J,0),MATCH($B67&amp;$C67,'Smelter Look-up'!$J:$J,0)))</f>
        <v>#N/A</v>
      </c>
      <c r="W67" s="270"/>
      <c r="X67" s="270">
        <f t="shared" ca="1" si="7"/>
        <v>0</v>
      </c>
      <c r="Y67" s="270"/>
      <c r="Z67" s="270"/>
      <c r="AB67" s="272" t="str">
        <f t="shared" si="8"/>
        <v/>
      </c>
    </row>
    <row r="68" spans="1:28" s="271" customFormat="1" ht="20.25">
      <c r="A68" s="214"/>
      <c r="B68" s="215" t="str">
        <f>IF(LEN(A68)=0,"",INDEX('Smelter Look-up'!$A:$A,MATCH($A68,'Smelter Look-up'!$E:$E,0)))</f>
        <v/>
      </c>
      <c r="C68" s="219" t="str">
        <f>IF(LEN(A68)=0,"",INDEX('Smelter Look-up'!$C:$C,MATCH($A68,'Smelter Look-up'!$E:$E,0)))</f>
        <v/>
      </c>
      <c r="D68" s="277"/>
      <c r="E68" s="215" t="str">
        <f ca="1">IF(ISERROR($V68),"",OFFSET('Smelter Look-up'!$D$4,$V68-4,0)&amp;"")</f>
        <v/>
      </c>
      <c r="F68" s="215" t="str">
        <f ca="1">IF(ISERROR($V68),"",OFFSET('Smelter Look-up'!$E$4,$V68-4,0))</f>
        <v/>
      </c>
      <c r="G68" s="215" t="str">
        <f ca="1">IF(C68=$X$4,IF(ISERROR($V68),"Enter smelter details","RMI"),IF(ISERROR($V68),"",OFFSET('Smelter Look-up'!$F$4,$V68-4,0)))</f>
        <v/>
      </c>
      <c r="H68" s="216" t="str">
        <f ca="1">IF(ISERROR($V68),"",OFFSET('Smelter Look-up'!$G$4,$V68-4,0))</f>
        <v/>
      </c>
      <c r="I68" s="217" t="str">
        <f ca="1">IF(ISERROR($V68),"",OFFSET('Smelter Look-up'!$H$4,$V68-4,0))</f>
        <v/>
      </c>
      <c r="J68" s="217" t="str">
        <f ca="1">IF(ISERROR($V68),"",OFFSET('Smelter Look-up'!$I$4,$V68-4,0))</f>
        <v/>
      </c>
      <c r="K68" s="267"/>
      <c r="L68" s="267"/>
      <c r="M68" s="267"/>
      <c r="N68" s="267"/>
      <c r="O68" s="267"/>
      <c r="P68" s="218"/>
      <c r="Q68" s="268"/>
      <c r="R68" s="215" t="str">
        <f ca="1">IF(ISERROR($V68),"",OFFSET('Smelter Look-up'!$C$4,$V68-4,0)&amp;"")</f>
        <v/>
      </c>
      <c r="S68" s="222" t="str">
        <f t="shared" ca="1" si="6"/>
        <v/>
      </c>
      <c r="T68" s="222" t="str">
        <f ca="1">IF(B68="","",IF(ISERROR(MATCH($J68,SorP!$B$1:$B$6230,0)),"",INDIRECT("'SorP'!$A$"&amp;MATCH($J68,SorP!$B$1:$B$6230,0))))</f>
        <v/>
      </c>
      <c r="U68" s="238"/>
      <c r="V68" s="269" t="e">
        <f>IF(C68="",NA(),IF(OR(C68="Smelter not listed",C68="Smelter not yet identified"),MATCH($B68&amp;$D68,'Smelter Look-up'!$J:$J,0),MATCH($B68&amp;$C68,'Smelter Look-up'!$J:$J,0)))</f>
        <v>#N/A</v>
      </c>
      <c r="W68" s="270"/>
      <c r="X68" s="270">
        <f t="shared" ca="1" si="7"/>
        <v>0</v>
      </c>
      <c r="Y68" s="270"/>
      <c r="Z68" s="270"/>
      <c r="AB68" s="272" t="str">
        <f t="shared" si="8"/>
        <v/>
      </c>
    </row>
    <row r="69" spans="1:28" s="271" customFormat="1" ht="20.25">
      <c r="A69" s="214"/>
      <c r="B69" s="215" t="str">
        <f>IF(LEN(A69)=0,"",INDEX('Smelter Look-up'!$A:$A,MATCH($A69,'Smelter Look-up'!$E:$E,0)))</f>
        <v/>
      </c>
      <c r="C69" s="219" t="str">
        <f>IF(LEN(A69)=0,"",INDEX('Smelter Look-up'!$C:$C,MATCH($A69,'Smelter Look-up'!$E:$E,0)))</f>
        <v/>
      </c>
      <c r="D69" s="277"/>
      <c r="E69" s="215" t="str">
        <f ca="1">IF(ISERROR($V69),"",OFFSET('Smelter Look-up'!$D$4,$V69-4,0)&amp;"")</f>
        <v/>
      </c>
      <c r="F69" s="215" t="str">
        <f ca="1">IF(ISERROR($V69),"",OFFSET('Smelter Look-up'!$E$4,$V69-4,0))</f>
        <v/>
      </c>
      <c r="G69" s="215" t="str">
        <f ca="1">IF(C69=$X$4,IF(ISERROR($V69),"Enter smelter details","RMI"),IF(ISERROR($V69),"",OFFSET('Smelter Look-up'!$F$4,$V69-4,0)))</f>
        <v/>
      </c>
      <c r="H69" s="216" t="str">
        <f ca="1">IF(ISERROR($V69),"",OFFSET('Smelter Look-up'!$G$4,$V69-4,0))</f>
        <v/>
      </c>
      <c r="I69" s="217" t="str">
        <f ca="1">IF(ISERROR($V69),"",OFFSET('Smelter Look-up'!$H$4,$V69-4,0))</f>
        <v/>
      </c>
      <c r="J69" s="217" t="str">
        <f ca="1">IF(ISERROR($V69),"",OFFSET('Smelter Look-up'!$I$4,$V69-4,0))</f>
        <v/>
      </c>
      <c r="K69" s="267"/>
      <c r="L69" s="267"/>
      <c r="M69" s="267"/>
      <c r="N69" s="267"/>
      <c r="O69" s="267"/>
      <c r="P69" s="218"/>
      <c r="Q69" s="268"/>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69" t="e">
        <f>IF(C69="",NA(),IF(OR(C69="Smelter not listed",C69="Smelter not yet identified"),MATCH($B69&amp;$D69,'Smelter Look-up'!$J:$J,0),MATCH($B69&amp;$C69,'Smelter Look-up'!$J:$J,0)))</f>
        <v>#N/A</v>
      </c>
      <c r="W69" s="270"/>
      <c r="X69" s="270">
        <f t="shared" ref="X69" ca="1" si="10">IF(AND(C69="Smelter not listed",OR(LEN(D69)=0,LEN(E69)=0)),1,0)</f>
        <v>0</v>
      </c>
      <c r="Y69" s="270"/>
      <c r="Z69" s="270"/>
      <c r="AB69" s="272" t="str">
        <f t="shared" ref="AB69" si="11">B69&amp;C69</f>
        <v/>
      </c>
    </row>
    <row r="70" spans="1:28" s="271" customFormat="1" ht="20.25">
      <c r="A70" s="214"/>
      <c r="B70" s="215" t="str">
        <f>IF(LEN(A70)=0,"",INDEX('Smelter Look-up'!$A:$A,MATCH($A70,'Smelter Look-up'!$E:$E,0)))</f>
        <v/>
      </c>
      <c r="C70" s="219" t="str">
        <f>IF(LEN(A70)=0,"",INDEX('Smelter Look-up'!$C:$C,MATCH($A70,'Smelter Look-up'!$E:$E,0)))</f>
        <v/>
      </c>
      <c r="D70" s="277"/>
      <c r="E70" s="215" t="str">
        <f ca="1">IF(ISERROR($V70),"",OFFSET('Smelter Look-up'!$D$4,$V70-4,0)&amp;"")</f>
        <v/>
      </c>
      <c r="F70" s="215" t="str">
        <f ca="1">IF(ISERROR($V70),"",OFFSET('Smelter Look-up'!$E$4,$V70-4,0))</f>
        <v/>
      </c>
      <c r="G70" s="215" t="str">
        <f ca="1">IF(C70=$X$4,IF(ISERROR($V70),"Enter smelter details","RMI"),IF(ISERROR($V70),"",OFFSET('Smelter Look-up'!$F$4,$V70-4,0)))</f>
        <v/>
      </c>
      <c r="H70" s="216" t="str">
        <f ca="1">IF(ISERROR($V70),"",OFFSET('Smelter Look-up'!$G$4,$V70-4,0))</f>
        <v/>
      </c>
      <c r="I70" s="217" t="str">
        <f ca="1">IF(ISERROR($V70),"",OFFSET('Smelter Look-up'!$H$4,$V70-4,0))</f>
        <v/>
      </c>
      <c r="J70" s="217" t="str">
        <f ca="1">IF(ISERROR($V70),"",OFFSET('Smelter Look-up'!$I$4,$V70-4,0))</f>
        <v/>
      </c>
      <c r="K70" s="267"/>
      <c r="L70" s="267"/>
      <c r="M70" s="267"/>
      <c r="N70" s="267"/>
      <c r="O70" s="267"/>
      <c r="P70" s="218"/>
      <c r="Q70" s="268"/>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69" t="e">
        <f>IF(C70="",NA(),IF(OR(C70="Smelter not listed",C70="Smelter not yet identified"),MATCH($B70&amp;$D70,'Smelter Look-up'!$J:$J,0),MATCH($B70&amp;$C70,'Smelter Look-up'!$J:$J,0)))</f>
        <v>#N/A</v>
      </c>
      <c r="W70" s="270"/>
      <c r="X70" s="270">
        <f t="shared" ref="X70:X101" ca="1" si="13">IF(AND(C70="Smelter not listed",OR(LEN(D70)=0,LEN(E70)=0)),1,0)</f>
        <v>0</v>
      </c>
      <c r="Y70" s="270"/>
      <c r="Z70" s="270"/>
      <c r="AB70" s="272" t="str">
        <f t="shared" ref="AB70:AB101" si="14">B70&amp;C70</f>
        <v/>
      </c>
    </row>
    <row r="71" spans="1:28" s="271" customFormat="1" ht="20.25">
      <c r="A71" s="214"/>
      <c r="B71" s="215" t="str">
        <f>IF(LEN(A71)=0,"",INDEX('Smelter Look-up'!$A:$A,MATCH($A71,'Smelter Look-up'!$E:$E,0)))</f>
        <v/>
      </c>
      <c r="C71" s="219" t="str">
        <f>IF(LEN(A71)=0,"",INDEX('Smelter Look-up'!$C:$C,MATCH($A71,'Smelter Look-up'!$E:$E,0)))</f>
        <v/>
      </c>
      <c r="D71" s="277"/>
      <c r="E71" s="215" t="str">
        <f ca="1">IF(ISERROR($V71),"",OFFSET('Smelter Look-up'!$D$4,$V71-4,0)&amp;"")</f>
        <v/>
      </c>
      <c r="F71" s="215" t="str">
        <f ca="1">IF(ISERROR($V71),"",OFFSET('Smelter Look-up'!$E$4,$V71-4,0))</f>
        <v/>
      </c>
      <c r="G71" s="215" t="str">
        <f ca="1">IF(C71=$X$4,IF(ISERROR($V71),"Enter smelter details","RMI"),IF(ISERROR($V71),"",OFFSET('Smelter Look-up'!$F$4,$V71-4,0)))</f>
        <v/>
      </c>
      <c r="H71" s="216" t="str">
        <f ca="1">IF(ISERROR($V71),"",OFFSET('Smelter Look-up'!$G$4,$V71-4,0))</f>
        <v/>
      </c>
      <c r="I71" s="217" t="str">
        <f ca="1">IF(ISERROR($V71),"",OFFSET('Smelter Look-up'!$H$4,$V71-4,0))</f>
        <v/>
      </c>
      <c r="J71" s="217" t="str">
        <f ca="1">IF(ISERROR($V71),"",OFFSET('Smelter Look-up'!$I$4,$V71-4,0))</f>
        <v/>
      </c>
      <c r="K71" s="267"/>
      <c r="L71" s="267"/>
      <c r="M71" s="267"/>
      <c r="N71" s="267"/>
      <c r="O71" s="267"/>
      <c r="P71" s="218"/>
      <c r="Q71" s="268"/>
      <c r="R71" s="215" t="str">
        <f ca="1">IF(ISERROR($V71),"",OFFSET('Smelter Look-up'!$C$4,$V71-4,0)&amp;"")</f>
        <v/>
      </c>
      <c r="S71" s="222" t="str">
        <f t="shared" ca="1" si="12"/>
        <v/>
      </c>
      <c r="T71" s="222" t="str">
        <f ca="1">IF(B71="","",IF(ISERROR(MATCH($J71,SorP!$B$1:$B$6230,0)),"",INDIRECT("'SorP'!$A$"&amp;MATCH($J71,SorP!$B$1:$B$6230,0))))</f>
        <v/>
      </c>
      <c r="U71" s="238"/>
      <c r="V71" s="269" t="e">
        <f>IF(C71="",NA(),IF(OR(C71="Smelter not listed",C71="Smelter not yet identified"),MATCH($B71&amp;$D71,'Smelter Look-up'!$J:$J,0),MATCH($B71&amp;$C71,'Smelter Look-up'!$J:$J,0)))</f>
        <v>#N/A</v>
      </c>
      <c r="W71" s="270"/>
      <c r="X71" s="270">
        <f t="shared" ca="1" si="13"/>
        <v>0</v>
      </c>
      <c r="Y71" s="270"/>
      <c r="Z71" s="270"/>
      <c r="AB71" s="272" t="str">
        <f t="shared" si="14"/>
        <v/>
      </c>
    </row>
    <row r="72" spans="1:28" s="271" customFormat="1" ht="20.25">
      <c r="A72" s="214"/>
      <c r="B72" s="215" t="str">
        <f>IF(LEN(A72)=0,"",INDEX('Smelter Look-up'!$A:$A,MATCH($A72,'Smelter Look-up'!$E:$E,0)))</f>
        <v/>
      </c>
      <c r="C72" s="219" t="str">
        <f>IF(LEN(A72)=0,"",INDEX('Smelter Look-up'!$C:$C,MATCH($A72,'Smelter Look-up'!$E:$E,0)))</f>
        <v/>
      </c>
      <c r="D72" s="277"/>
      <c r="E72" s="215" t="str">
        <f ca="1">IF(ISERROR($V72),"",OFFSET('Smelter Look-up'!$D$4,$V72-4,0)&amp;"")</f>
        <v/>
      </c>
      <c r="F72" s="215" t="str">
        <f ca="1">IF(ISERROR($V72),"",OFFSET('Smelter Look-up'!$E$4,$V72-4,0))</f>
        <v/>
      </c>
      <c r="G72" s="215" t="str">
        <f ca="1">IF(C72=$X$4,IF(ISERROR($V72),"Enter smelter details","RMI"),IF(ISERROR($V72),"",OFFSET('Smelter Look-up'!$F$4,$V72-4,0)))</f>
        <v/>
      </c>
      <c r="H72" s="216" t="str">
        <f ca="1">IF(ISERROR($V72),"",OFFSET('Smelter Look-up'!$G$4,$V72-4,0))</f>
        <v/>
      </c>
      <c r="I72" s="217" t="str">
        <f ca="1">IF(ISERROR($V72),"",OFFSET('Smelter Look-up'!$H$4,$V72-4,0))</f>
        <v/>
      </c>
      <c r="J72" s="217" t="str">
        <f ca="1">IF(ISERROR($V72),"",OFFSET('Smelter Look-up'!$I$4,$V72-4,0))</f>
        <v/>
      </c>
      <c r="K72" s="267"/>
      <c r="L72" s="267"/>
      <c r="M72" s="267"/>
      <c r="N72" s="267"/>
      <c r="O72" s="267"/>
      <c r="P72" s="218"/>
      <c r="Q72" s="268"/>
      <c r="R72" s="215" t="str">
        <f ca="1">IF(ISERROR($V72),"",OFFSET('Smelter Look-up'!$C$4,$V72-4,0)&amp;"")</f>
        <v/>
      </c>
      <c r="S72" s="222" t="str">
        <f t="shared" ca="1" si="12"/>
        <v/>
      </c>
      <c r="T72" s="222" t="str">
        <f ca="1">IF(B72="","",IF(ISERROR(MATCH($J72,SorP!$B$1:$B$6230,0)),"",INDIRECT("'SorP'!$A$"&amp;MATCH($J72,SorP!$B$1:$B$6230,0))))</f>
        <v/>
      </c>
      <c r="U72" s="238"/>
      <c r="V72" s="269" t="e">
        <f>IF(C72="",NA(),IF(OR(C72="Smelter not listed",C72="Smelter not yet identified"),MATCH($B72&amp;$D72,'Smelter Look-up'!$J:$J,0),MATCH($B72&amp;$C72,'Smelter Look-up'!$J:$J,0)))</f>
        <v>#N/A</v>
      </c>
      <c r="W72" s="270"/>
      <c r="X72" s="270">
        <f t="shared" ca="1" si="13"/>
        <v>0</v>
      </c>
      <c r="Y72" s="270"/>
      <c r="Z72" s="270"/>
      <c r="AB72" s="272" t="str">
        <f t="shared" si="14"/>
        <v/>
      </c>
    </row>
    <row r="73" spans="1:28" s="271" customFormat="1" ht="20.25">
      <c r="A73" s="214"/>
      <c r="B73" s="215" t="str">
        <f>IF(LEN(A73)=0,"",INDEX('Smelter Look-up'!$A:$A,MATCH($A73,'Smelter Look-up'!$E:$E,0)))</f>
        <v/>
      </c>
      <c r="C73" s="219" t="str">
        <f>IF(LEN(A73)=0,"",INDEX('Smelter Look-up'!$C:$C,MATCH($A73,'Smelter Look-up'!$E:$E,0)))</f>
        <v/>
      </c>
      <c r="D73" s="277"/>
      <c r="E73" s="215" t="str">
        <f ca="1">IF(ISERROR($V73),"",OFFSET('Smelter Look-up'!$D$4,$V73-4,0)&amp;"")</f>
        <v/>
      </c>
      <c r="F73" s="215" t="str">
        <f ca="1">IF(ISERROR($V73),"",OFFSET('Smelter Look-up'!$E$4,$V73-4,0))</f>
        <v/>
      </c>
      <c r="G73" s="215" t="str">
        <f ca="1">IF(C73=$X$4,IF(ISERROR($V73),"Enter smelter details","RMI"),IF(ISERROR($V73),"",OFFSET('Smelter Look-up'!$F$4,$V73-4,0)))</f>
        <v/>
      </c>
      <c r="H73" s="216" t="str">
        <f ca="1">IF(ISERROR($V73),"",OFFSET('Smelter Look-up'!$G$4,$V73-4,0))</f>
        <v/>
      </c>
      <c r="I73" s="217" t="str">
        <f ca="1">IF(ISERROR($V73),"",OFFSET('Smelter Look-up'!$H$4,$V73-4,0))</f>
        <v/>
      </c>
      <c r="J73" s="217" t="str">
        <f ca="1">IF(ISERROR($V73),"",OFFSET('Smelter Look-up'!$I$4,$V73-4,0))</f>
        <v/>
      </c>
      <c r="K73" s="267"/>
      <c r="L73" s="267"/>
      <c r="M73" s="267"/>
      <c r="N73" s="267"/>
      <c r="O73" s="267"/>
      <c r="P73" s="218"/>
      <c r="Q73" s="268"/>
      <c r="R73" s="215" t="str">
        <f ca="1">IF(ISERROR($V73),"",OFFSET('Smelter Look-up'!$C$4,$V73-4,0)&amp;"")</f>
        <v/>
      </c>
      <c r="S73" s="222" t="str">
        <f t="shared" ca="1" si="12"/>
        <v/>
      </c>
      <c r="T73" s="222" t="str">
        <f ca="1">IF(B73="","",IF(ISERROR(MATCH($J73,SorP!$B$1:$B$6230,0)),"",INDIRECT("'SorP'!$A$"&amp;MATCH($J73,SorP!$B$1:$B$6230,0))))</f>
        <v/>
      </c>
      <c r="U73" s="238"/>
      <c r="V73" s="269" t="e">
        <f>IF(C73="",NA(),IF(OR(C73="Smelter not listed",C73="Smelter not yet identified"),MATCH($B73&amp;$D73,'Smelter Look-up'!$J:$J,0),MATCH($B73&amp;$C73,'Smelter Look-up'!$J:$J,0)))</f>
        <v>#N/A</v>
      </c>
      <c r="W73" s="270"/>
      <c r="X73" s="270">
        <f t="shared" ca="1" si="13"/>
        <v>0</v>
      </c>
      <c r="Y73" s="270"/>
      <c r="Z73" s="270"/>
      <c r="AB73" s="272" t="str">
        <f t="shared" si="14"/>
        <v/>
      </c>
    </row>
    <row r="74" spans="1:28" s="271" customFormat="1" ht="20.25">
      <c r="A74" s="214"/>
      <c r="B74" s="215" t="str">
        <f>IF(LEN(A74)=0,"",INDEX('Smelter Look-up'!$A:$A,MATCH($A74,'Smelter Look-up'!$E:$E,0)))</f>
        <v/>
      </c>
      <c r="C74" s="219" t="str">
        <f>IF(LEN(A74)=0,"",INDEX('Smelter Look-up'!$C:$C,MATCH($A74,'Smelter Look-up'!$E:$E,0)))</f>
        <v/>
      </c>
      <c r="D74" s="277"/>
      <c r="E74" s="215" t="str">
        <f ca="1">IF(ISERROR($V74),"",OFFSET('Smelter Look-up'!$D$4,$V74-4,0)&amp;"")</f>
        <v/>
      </c>
      <c r="F74" s="215" t="str">
        <f ca="1">IF(ISERROR($V74),"",OFFSET('Smelter Look-up'!$E$4,$V74-4,0))</f>
        <v/>
      </c>
      <c r="G74" s="215" t="str">
        <f ca="1">IF(C74=$X$4,IF(ISERROR($V74),"Enter smelter details","RMI"),IF(ISERROR($V74),"",OFFSET('Smelter Look-up'!$F$4,$V74-4,0)))</f>
        <v/>
      </c>
      <c r="H74" s="216" t="str">
        <f ca="1">IF(ISERROR($V74),"",OFFSET('Smelter Look-up'!$G$4,$V74-4,0))</f>
        <v/>
      </c>
      <c r="I74" s="217" t="str">
        <f ca="1">IF(ISERROR($V74),"",OFFSET('Smelter Look-up'!$H$4,$V74-4,0))</f>
        <v/>
      </c>
      <c r="J74" s="217" t="str">
        <f ca="1">IF(ISERROR($V74),"",OFFSET('Smelter Look-up'!$I$4,$V74-4,0))</f>
        <v/>
      </c>
      <c r="K74" s="267"/>
      <c r="L74" s="267"/>
      <c r="M74" s="267"/>
      <c r="N74" s="267"/>
      <c r="O74" s="267"/>
      <c r="P74" s="218"/>
      <c r="Q74" s="268"/>
      <c r="R74" s="215" t="str">
        <f ca="1">IF(ISERROR($V74),"",OFFSET('Smelter Look-up'!$C$4,$V74-4,0)&amp;"")</f>
        <v/>
      </c>
      <c r="S74" s="222" t="str">
        <f t="shared" ca="1" si="12"/>
        <v/>
      </c>
      <c r="T74" s="222" t="str">
        <f ca="1">IF(B74="","",IF(ISERROR(MATCH($J74,SorP!$B$1:$B$6230,0)),"",INDIRECT("'SorP'!$A$"&amp;MATCH($J74,SorP!$B$1:$B$6230,0))))</f>
        <v/>
      </c>
      <c r="U74" s="238"/>
      <c r="V74" s="269" t="e">
        <f>IF(C74="",NA(),IF(OR(C74="Smelter not listed",C74="Smelter not yet identified"),MATCH($B74&amp;$D74,'Smelter Look-up'!$J:$J,0),MATCH($B74&amp;$C74,'Smelter Look-up'!$J:$J,0)))</f>
        <v>#N/A</v>
      </c>
      <c r="W74" s="270"/>
      <c r="X74" s="270">
        <f t="shared" ca="1" si="13"/>
        <v>0</v>
      </c>
      <c r="Y74" s="270"/>
      <c r="Z74" s="270"/>
      <c r="AB74" s="272" t="str">
        <f t="shared" si="14"/>
        <v/>
      </c>
    </row>
    <row r="75" spans="1:28" s="271" customFormat="1" ht="20.25">
      <c r="A75" s="214"/>
      <c r="B75" s="215" t="str">
        <f>IF(LEN(A75)=0,"",INDEX('Smelter Look-up'!$A:$A,MATCH($A75,'Smelter Look-up'!$E:$E,0)))</f>
        <v/>
      </c>
      <c r="C75" s="219" t="str">
        <f>IF(LEN(A75)=0,"",INDEX('Smelter Look-up'!$C:$C,MATCH($A75,'Smelter Look-up'!$E:$E,0)))</f>
        <v/>
      </c>
      <c r="D75" s="277"/>
      <c r="E75" s="215" t="str">
        <f ca="1">IF(ISERROR($V75),"",OFFSET('Smelter Look-up'!$D$4,$V75-4,0)&amp;"")</f>
        <v/>
      </c>
      <c r="F75" s="215" t="str">
        <f ca="1">IF(ISERROR($V75),"",OFFSET('Smelter Look-up'!$E$4,$V75-4,0))</f>
        <v/>
      </c>
      <c r="G75" s="215" t="str">
        <f ca="1">IF(C75=$X$4,IF(ISERROR($V75),"Enter smelter details","RMI"),IF(ISERROR($V75),"",OFFSET('Smelter Look-up'!$F$4,$V75-4,0)))</f>
        <v/>
      </c>
      <c r="H75" s="216" t="str">
        <f ca="1">IF(ISERROR($V75),"",OFFSET('Smelter Look-up'!$G$4,$V75-4,0))</f>
        <v/>
      </c>
      <c r="I75" s="217" t="str">
        <f ca="1">IF(ISERROR($V75),"",OFFSET('Smelter Look-up'!$H$4,$V75-4,0))</f>
        <v/>
      </c>
      <c r="J75" s="217" t="str">
        <f ca="1">IF(ISERROR($V75),"",OFFSET('Smelter Look-up'!$I$4,$V75-4,0))</f>
        <v/>
      </c>
      <c r="K75" s="267"/>
      <c r="L75" s="267"/>
      <c r="M75" s="267"/>
      <c r="N75" s="267"/>
      <c r="O75" s="267"/>
      <c r="P75" s="218"/>
      <c r="Q75" s="268"/>
      <c r="R75" s="215" t="str">
        <f ca="1">IF(ISERROR($V75),"",OFFSET('Smelter Look-up'!$C$4,$V75-4,0)&amp;"")</f>
        <v/>
      </c>
      <c r="S75" s="222" t="str">
        <f t="shared" ca="1" si="12"/>
        <v/>
      </c>
      <c r="T75" s="222" t="str">
        <f ca="1">IF(B75="","",IF(ISERROR(MATCH($J75,SorP!$B$1:$B$6230,0)),"",INDIRECT("'SorP'!$A$"&amp;MATCH($J75,SorP!$B$1:$B$6230,0))))</f>
        <v/>
      </c>
      <c r="U75" s="238"/>
      <c r="V75" s="269" t="e">
        <f>IF(C75="",NA(),IF(OR(C75="Smelter not listed",C75="Smelter not yet identified"),MATCH($B75&amp;$D75,'Smelter Look-up'!$J:$J,0),MATCH($B75&amp;$C75,'Smelter Look-up'!$J:$J,0)))</f>
        <v>#N/A</v>
      </c>
      <c r="W75" s="270"/>
      <c r="X75" s="270">
        <f t="shared" ca="1" si="13"/>
        <v>0</v>
      </c>
      <c r="Y75" s="270"/>
      <c r="Z75" s="270"/>
      <c r="AB75" s="272" t="str">
        <f t="shared" si="14"/>
        <v/>
      </c>
    </row>
    <row r="76" spans="1:28" s="271" customFormat="1" ht="20.25">
      <c r="A76" s="214"/>
      <c r="B76" s="215" t="str">
        <f>IF(LEN(A76)=0,"",INDEX('Smelter Look-up'!$A:$A,MATCH($A76,'Smelter Look-up'!$E:$E,0)))</f>
        <v/>
      </c>
      <c r="C76" s="219" t="str">
        <f>IF(LEN(A76)=0,"",INDEX('Smelter Look-up'!$C:$C,MATCH($A76,'Smelter Look-up'!$E:$E,0)))</f>
        <v/>
      </c>
      <c r="D76" s="277"/>
      <c r="E76" s="215" t="str">
        <f ca="1">IF(ISERROR($V76),"",OFFSET('Smelter Look-up'!$D$4,$V76-4,0)&amp;"")</f>
        <v/>
      </c>
      <c r="F76" s="215" t="str">
        <f ca="1">IF(ISERROR($V76),"",OFFSET('Smelter Look-up'!$E$4,$V76-4,0))</f>
        <v/>
      </c>
      <c r="G76" s="215" t="str">
        <f ca="1">IF(C76=$X$4,IF(ISERROR($V76),"Enter smelter details","RMI"),IF(ISERROR($V76),"",OFFSET('Smelter Look-up'!$F$4,$V76-4,0)))</f>
        <v/>
      </c>
      <c r="H76" s="216" t="str">
        <f ca="1">IF(ISERROR($V76),"",OFFSET('Smelter Look-up'!$G$4,$V76-4,0))</f>
        <v/>
      </c>
      <c r="I76" s="217" t="str">
        <f ca="1">IF(ISERROR($V76),"",OFFSET('Smelter Look-up'!$H$4,$V76-4,0))</f>
        <v/>
      </c>
      <c r="J76" s="217" t="str">
        <f ca="1">IF(ISERROR($V76),"",OFFSET('Smelter Look-up'!$I$4,$V76-4,0))</f>
        <v/>
      </c>
      <c r="K76" s="267"/>
      <c r="L76" s="267"/>
      <c r="M76" s="267"/>
      <c r="N76" s="267"/>
      <c r="O76" s="267"/>
      <c r="P76" s="218"/>
      <c r="Q76" s="268"/>
      <c r="R76" s="215" t="str">
        <f ca="1">IF(ISERROR($V76),"",OFFSET('Smelter Look-up'!$C$4,$V76-4,0)&amp;"")</f>
        <v/>
      </c>
      <c r="S76" s="222" t="str">
        <f t="shared" ca="1" si="12"/>
        <v/>
      </c>
      <c r="T76" s="222" t="str">
        <f ca="1">IF(B76="","",IF(ISERROR(MATCH($J76,SorP!$B$1:$B$6230,0)),"",INDIRECT("'SorP'!$A$"&amp;MATCH($J76,SorP!$B$1:$B$6230,0))))</f>
        <v/>
      </c>
      <c r="U76" s="238"/>
      <c r="V76" s="269" t="e">
        <f>IF(C76="",NA(),IF(OR(C76="Smelter not listed",C76="Smelter not yet identified"),MATCH($B76&amp;$D76,'Smelter Look-up'!$J:$J,0),MATCH($B76&amp;$C76,'Smelter Look-up'!$J:$J,0)))</f>
        <v>#N/A</v>
      </c>
      <c r="W76" s="270"/>
      <c r="X76" s="270">
        <f t="shared" ca="1" si="13"/>
        <v>0</v>
      </c>
      <c r="Y76" s="270"/>
      <c r="Z76" s="270"/>
      <c r="AB76" s="272" t="str">
        <f t="shared" si="14"/>
        <v/>
      </c>
    </row>
    <row r="77" spans="1:28" s="271" customFormat="1" ht="20.25">
      <c r="A77" s="214"/>
      <c r="B77" s="215" t="str">
        <f>IF(LEN(A77)=0,"",INDEX('Smelter Look-up'!$A:$A,MATCH($A77,'Smelter Look-up'!$E:$E,0)))</f>
        <v/>
      </c>
      <c r="C77" s="219" t="str">
        <f>IF(LEN(A77)=0,"",INDEX('Smelter Look-up'!$C:$C,MATCH($A77,'Smelter Look-up'!$E:$E,0)))</f>
        <v/>
      </c>
      <c r="D77" s="277"/>
      <c r="E77" s="215" t="str">
        <f ca="1">IF(ISERROR($V77),"",OFFSET('Smelter Look-up'!$D$4,$V77-4,0)&amp;"")</f>
        <v/>
      </c>
      <c r="F77" s="215" t="str">
        <f ca="1">IF(ISERROR($V77),"",OFFSET('Smelter Look-up'!$E$4,$V77-4,0))</f>
        <v/>
      </c>
      <c r="G77" s="215" t="str">
        <f ca="1">IF(C77=$X$4,IF(ISERROR($V77),"Enter smelter details","RMI"),IF(ISERROR($V77),"",OFFSET('Smelter Look-up'!$F$4,$V77-4,0)))</f>
        <v/>
      </c>
      <c r="H77" s="216" t="str">
        <f ca="1">IF(ISERROR($V77),"",OFFSET('Smelter Look-up'!$G$4,$V77-4,0))</f>
        <v/>
      </c>
      <c r="I77" s="217" t="str">
        <f ca="1">IF(ISERROR($V77),"",OFFSET('Smelter Look-up'!$H$4,$V77-4,0))</f>
        <v/>
      </c>
      <c r="J77" s="217" t="str">
        <f ca="1">IF(ISERROR($V77),"",OFFSET('Smelter Look-up'!$I$4,$V77-4,0))</f>
        <v/>
      </c>
      <c r="K77" s="267"/>
      <c r="L77" s="267"/>
      <c r="M77" s="267"/>
      <c r="N77" s="267"/>
      <c r="O77" s="267"/>
      <c r="P77" s="218"/>
      <c r="Q77" s="268"/>
      <c r="R77" s="215" t="str">
        <f ca="1">IF(ISERROR($V77),"",OFFSET('Smelter Look-up'!$C$4,$V77-4,0)&amp;"")</f>
        <v/>
      </c>
      <c r="S77" s="222" t="str">
        <f t="shared" ca="1" si="12"/>
        <v/>
      </c>
      <c r="T77" s="222" t="str">
        <f ca="1">IF(B77="","",IF(ISERROR(MATCH($J77,SorP!$B$1:$B$6230,0)),"",INDIRECT("'SorP'!$A$"&amp;MATCH($J77,SorP!$B$1:$B$6230,0))))</f>
        <v/>
      </c>
      <c r="U77" s="238"/>
      <c r="V77" s="269" t="e">
        <f>IF(C77="",NA(),IF(OR(C77="Smelter not listed",C77="Smelter not yet identified"),MATCH($B77&amp;$D77,'Smelter Look-up'!$J:$J,0),MATCH($B77&amp;$C77,'Smelter Look-up'!$J:$J,0)))</f>
        <v>#N/A</v>
      </c>
      <c r="W77" s="270"/>
      <c r="X77" s="270">
        <f t="shared" ca="1" si="13"/>
        <v>0</v>
      </c>
      <c r="Y77" s="270"/>
      <c r="Z77" s="270"/>
      <c r="AB77" s="272" t="str">
        <f t="shared" si="14"/>
        <v/>
      </c>
    </row>
    <row r="78" spans="1:28" s="271" customFormat="1" ht="20.25">
      <c r="A78" s="214"/>
      <c r="B78" s="215" t="str">
        <f>IF(LEN(A78)=0,"",INDEX('Smelter Look-up'!$A:$A,MATCH($A78,'Smelter Look-up'!$E:$E,0)))</f>
        <v/>
      </c>
      <c r="C78" s="219" t="str">
        <f>IF(LEN(A78)=0,"",INDEX('Smelter Look-up'!$C:$C,MATCH($A78,'Smelter Look-up'!$E:$E,0)))</f>
        <v/>
      </c>
      <c r="D78" s="277"/>
      <c r="E78" s="215" t="str">
        <f ca="1">IF(ISERROR($V78),"",OFFSET('Smelter Look-up'!$D$4,$V78-4,0)&amp;"")</f>
        <v/>
      </c>
      <c r="F78" s="215" t="str">
        <f ca="1">IF(ISERROR($V78),"",OFFSET('Smelter Look-up'!$E$4,$V78-4,0))</f>
        <v/>
      </c>
      <c r="G78" s="215" t="str">
        <f ca="1">IF(C78=$X$4,IF(ISERROR($V78),"Enter smelter details","RMI"),IF(ISERROR($V78),"",OFFSET('Smelter Look-up'!$F$4,$V78-4,0)))</f>
        <v/>
      </c>
      <c r="H78" s="216" t="str">
        <f ca="1">IF(ISERROR($V78),"",OFFSET('Smelter Look-up'!$G$4,$V78-4,0))</f>
        <v/>
      </c>
      <c r="I78" s="217" t="str">
        <f ca="1">IF(ISERROR($V78),"",OFFSET('Smelter Look-up'!$H$4,$V78-4,0))</f>
        <v/>
      </c>
      <c r="J78" s="217" t="str">
        <f ca="1">IF(ISERROR($V78),"",OFFSET('Smelter Look-up'!$I$4,$V78-4,0))</f>
        <v/>
      </c>
      <c r="K78" s="267"/>
      <c r="L78" s="267"/>
      <c r="M78" s="267"/>
      <c r="N78" s="267"/>
      <c r="O78" s="267"/>
      <c r="P78" s="218"/>
      <c r="Q78" s="268"/>
      <c r="R78" s="215" t="str">
        <f ca="1">IF(ISERROR($V78),"",OFFSET('Smelter Look-up'!$C$4,$V78-4,0)&amp;"")</f>
        <v/>
      </c>
      <c r="S78" s="222" t="str">
        <f t="shared" ca="1" si="12"/>
        <v/>
      </c>
      <c r="T78" s="222" t="str">
        <f ca="1">IF(B78="","",IF(ISERROR(MATCH($J78,SorP!$B$1:$B$6230,0)),"",INDIRECT("'SorP'!$A$"&amp;MATCH($J78,SorP!$B$1:$B$6230,0))))</f>
        <v/>
      </c>
      <c r="U78" s="238"/>
      <c r="V78" s="269" t="e">
        <f>IF(C78="",NA(),IF(OR(C78="Smelter not listed",C78="Smelter not yet identified"),MATCH($B78&amp;$D78,'Smelter Look-up'!$J:$J,0),MATCH($B78&amp;$C78,'Smelter Look-up'!$J:$J,0)))</f>
        <v>#N/A</v>
      </c>
      <c r="W78" s="270"/>
      <c r="X78" s="270">
        <f t="shared" ca="1" si="13"/>
        <v>0</v>
      </c>
      <c r="Y78" s="270"/>
      <c r="Z78" s="270"/>
      <c r="AB78" s="272" t="str">
        <f t="shared" si="14"/>
        <v/>
      </c>
    </row>
    <row r="79" spans="1:28" s="271" customFormat="1" ht="20.25">
      <c r="A79" s="214"/>
      <c r="B79" s="215" t="str">
        <f>IF(LEN(A79)=0,"",INDEX('Smelter Look-up'!$A:$A,MATCH($A79,'Smelter Look-up'!$E:$E,0)))</f>
        <v/>
      </c>
      <c r="C79" s="219" t="str">
        <f>IF(LEN(A79)=0,"",INDEX('Smelter Look-up'!$C:$C,MATCH($A79,'Smelter Look-up'!$E:$E,0)))</f>
        <v/>
      </c>
      <c r="D79" s="277"/>
      <c r="E79" s="215" t="str">
        <f ca="1">IF(ISERROR($V79),"",OFFSET('Smelter Look-up'!$D$4,$V79-4,0)&amp;"")</f>
        <v/>
      </c>
      <c r="F79" s="215" t="str">
        <f ca="1">IF(ISERROR($V79),"",OFFSET('Smelter Look-up'!$E$4,$V79-4,0))</f>
        <v/>
      </c>
      <c r="G79" s="215" t="str">
        <f ca="1">IF(C79=$X$4,IF(ISERROR($V79),"Enter smelter details","RMI"),IF(ISERROR($V79),"",OFFSET('Smelter Look-up'!$F$4,$V79-4,0)))</f>
        <v/>
      </c>
      <c r="H79" s="216" t="str">
        <f ca="1">IF(ISERROR($V79),"",OFFSET('Smelter Look-up'!$G$4,$V79-4,0))</f>
        <v/>
      </c>
      <c r="I79" s="217" t="str">
        <f ca="1">IF(ISERROR($V79),"",OFFSET('Smelter Look-up'!$H$4,$V79-4,0))</f>
        <v/>
      </c>
      <c r="J79" s="217" t="str">
        <f ca="1">IF(ISERROR($V79),"",OFFSET('Smelter Look-up'!$I$4,$V79-4,0))</f>
        <v/>
      </c>
      <c r="K79" s="267"/>
      <c r="L79" s="267"/>
      <c r="M79" s="267"/>
      <c r="N79" s="267"/>
      <c r="O79" s="267"/>
      <c r="P79" s="218"/>
      <c r="Q79" s="268"/>
      <c r="R79" s="215" t="str">
        <f ca="1">IF(ISERROR($V79),"",OFFSET('Smelter Look-up'!$C$4,$V79-4,0)&amp;"")</f>
        <v/>
      </c>
      <c r="S79" s="222" t="str">
        <f t="shared" ca="1" si="12"/>
        <v/>
      </c>
      <c r="T79" s="222" t="str">
        <f ca="1">IF(B79="","",IF(ISERROR(MATCH($J79,SorP!$B$1:$B$6230,0)),"",INDIRECT("'SorP'!$A$"&amp;MATCH($J79,SorP!$B$1:$B$6230,0))))</f>
        <v/>
      </c>
      <c r="U79" s="238"/>
      <c r="V79" s="269" t="e">
        <f>IF(C79="",NA(),IF(OR(C79="Smelter not listed",C79="Smelter not yet identified"),MATCH($B79&amp;$D79,'Smelter Look-up'!$J:$J,0),MATCH($B79&amp;$C79,'Smelter Look-up'!$J:$J,0)))</f>
        <v>#N/A</v>
      </c>
      <c r="W79" s="270"/>
      <c r="X79" s="270">
        <f t="shared" ca="1" si="13"/>
        <v>0</v>
      </c>
      <c r="Y79" s="270"/>
      <c r="Z79" s="270"/>
      <c r="AB79" s="272" t="str">
        <f t="shared" si="14"/>
        <v/>
      </c>
    </row>
    <row r="80" spans="1:28" s="271" customFormat="1" ht="20.25">
      <c r="A80" s="214"/>
      <c r="B80" s="215" t="str">
        <f>IF(LEN(A80)=0,"",INDEX('Smelter Look-up'!$A:$A,MATCH($A80,'Smelter Look-up'!$E:$E,0)))</f>
        <v/>
      </c>
      <c r="C80" s="219" t="str">
        <f>IF(LEN(A80)=0,"",INDEX('Smelter Look-up'!$C:$C,MATCH($A80,'Smelter Look-up'!$E:$E,0)))</f>
        <v/>
      </c>
      <c r="D80" s="277"/>
      <c r="E80" s="215" t="str">
        <f ca="1">IF(ISERROR($V80),"",OFFSET('Smelter Look-up'!$D$4,$V80-4,0)&amp;"")</f>
        <v/>
      </c>
      <c r="F80" s="215" t="str">
        <f ca="1">IF(ISERROR($V80),"",OFFSET('Smelter Look-up'!$E$4,$V80-4,0))</f>
        <v/>
      </c>
      <c r="G80" s="215" t="str">
        <f ca="1">IF(C80=$X$4,IF(ISERROR($V80),"Enter smelter details","RMI"),IF(ISERROR($V80),"",OFFSET('Smelter Look-up'!$F$4,$V80-4,0)))</f>
        <v/>
      </c>
      <c r="H80" s="216" t="str">
        <f ca="1">IF(ISERROR($V80),"",OFFSET('Smelter Look-up'!$G$4,$V80-4,0))</f>
        <v/>
      </c>
      <c r="I80" s="217" t="str">
        <f ca="1">IF(ISERROR($V80),"",OFFSET('Smelter Look-up'!$H$4,$V80-4,0))</f>
        <v/>
      </c>
      <c r="J80" s="217" t="str">
        <f ca="1">IF(ISERROR($V80),"",OFFSET('Smelter Look-up'!$I$4,$V80-4,0))</f>
        <v/>
      </c>
      <c r="K80" s="267"/>
      <c r="L80" s="267"/>
      <c r="M80" s="267"/>
      <c r="N80" s="267"/>
      <c r="O80" s="267"/>
      <c r="P80" s="218"/>
      <c r="Q80" s="268"/>
      <c r="R80" s="215" t="str">
        <f ca="1">IF(ISERROR($V80),"",OFFSET('Smelter Look-up'!$C$4,$V80-4,0)&amp;"")</f>
        <v/>
      </c>
      <c r="S80" s="222" t="str">
        <f t="shared" ca="1" si="12"/>
        <v/>
      </c>
      <c r="T80" s="222" t="str">
        <f ca="1">IF(B80="","",IF(ISERROR(MATCH($J80,SorP!$B$1:$B$6230,0)),"",INDIRECT("'SorP'!$A$"&amp;MATCH($J80,SorP!$B$1:$B$6230,0))))</f>
        <v/>
      </c>
      <c r="U80" s="238"/>
      <c r="V80" s="269" t="e">
        <f>IF(C80="",NA(),IF(OR(C80="Smelter not listed",C80="Smelter not yet identified"),MATCH($B80&amp;$D80,'Smelter Look-up'!$J:$J,0),MATCH($B80&amp;$C80,'Smelter Look-up'!$J:$J,0)))</f>
        <v>#N/A</v>
      </c>
      <c r="W80" s="270"/>
      <c r="X80" s="270">
        <f t="shared" ca="1" si="13"/>
        <v>0</v>
      </c>
      <c r="Y80" s="270"/>
      <c r="Z80" s="270"/>
      <c r="AB80" s="272" t="str">
        <f t="shared" si="14"/>
        <v/>
      </c>
    </row>
    <row r="81" spans="1:28" s="271" customFormat="1" ht="20.25">
      <c r="A81" s="214"/>
      <c r="B81" s="215" t="str">
        <f>IF(LEN(A81)=0,"",INDEX('Smelter Look-up'!$A:$A,MATCH($A81,'Smelter Look-up'!$E:$E,0)))</f>
        <v/>
      </c>
      <c r="C81" s="219" t="str">
        <f>IF(LEN(A81)=0,"",INDEX('Smelter Look-up'!$C:$C,MATCH($A81,'Smelter Look-up'!$E:$E,0)))</f>
        <v/>
      </c>
      <c r="D81" s="277"/>
      <c r="E81" s="215" t="str">
        <f ca="1">IF(ISERROR($V81),"",OFFSET('Smelter Look-up'!$D$4,$V81-4,0)&amp;"")</f>
        <v/>
      </c>
      <c r="F81" s="215" t="str">
        <f ca="1">IF(ISERROR($V81),"",OFFSET('Smelter Look-up'!$E$4,$V81-4,0))</f>
        <v/>
      </c>
      <c r="G81" s="215" t="str">
        <f ca="1">IF(C81=$X$4,IF(ISERROR($V81),"Enter smelter details","RMI"),IF(ISERROR($V81),"",OFFSET('Smelter Look-up'!$F$4,$V81-4,0)))</f>
        <v/>
      </c>
      <c r="H81" s="216" t="str">
        <f ca="1">IF(ISERROR($V81),"",OFFSET('Smelter Look-up'!$G$4,$V81-4,0))</f>
        <v/>
      </c>
      <c r="I81" s="217" t="str">
        <f ca="1">IF(ISERROR($V81),"",OFFSET('Smelter Look-up'!$H$4,$V81-4,0))</f>
        <v/>
      </c>
      <c r="J81" s="217" t="str">
        <f ca="1">IF(ISERROR($V81),"",OFFSET('Smelter Look-up'!$I$4,$V81-4,0))</f>
        <v/>
      </c>
      <c r="K81" s="267"/>
      <c r="L81" s="267"/>
      <c r="M81" s="267"/>
      <c r="N81" s="267"/>
      <c r="O81" s="267"/>
      <c r="P81" s="218"/>
      <c r="Q81" s="268"/>
      <c r="R81" s="215" t="str">
        <f ca="1">IF(ISERROR($V81),"",OFFSET('Smelter Look-up'!$C$4,$V81-4,0)&amp;"")</f>
        <v/>
      </c>
      <c r="S81" s="222" t="str">
        <f t="shared" ca="1" si="12"/>
        <v/>
      </c>
      <c r="T81" s="222" t="str">
        <f ca="1">IF(B81="","",IF(ISERROR(MATCH($J81,SorP!$B$1:$B$6230,0)),"",INDIRECT("'SorP'!$A$"&amp;MATCH($J81,SorP!$B$1:$B$6230,0))))</f>
        <v/>
      </c>
      <c r="U81" s="238"/>
      <c r="V81" s="269" t="e">
        <f>IF(C81="",NA(),IF(OR(C81="Smelter not listed",C81="Smelter not yet identified"),MATCH($B81&amp;$D81,'Smelter Look-up'!$J:$J,0),MATCH($B81&amp;$C81,'Smelter Look-up'!$J:$J,0)))</f>
        <v>#N/A</v>
      </c>
      <c r="W81" s="270"/>
      <c r="X81" s="270">
        <f t="shared" ca="1" si="13"/>
        <v>0</v>
      </c>
      <c r="Y81" s="270"/>
      <c r="Z81" s="270"/>
      <c r="AB81" s="272" t="str">
        <f t="shared" si="14"/>
        <v/>
      </c>
    </row>
    <row r="82" spans="1:28" s="271" customFormat="1" ht="20.25">
      <c r="A82" s="214"/>
      <c r="B82" s="215" t="str">
        <f>IF(LEN(A82)=0,"",INDEX('Smelter Look-up'!$A:$A,MATCH($A82,'Smelter Look-up'!$E:$E,0)))</f>
        <v/>
      </c>
      <c r="C82" s="219" t="str">
        <f>IF(LEN(A82)=0,"",INDEX('Smelter Look-up'!$C:$C,MATCH($A82,'Smelter Look-up'!$E:$E,0)))</f>
        <v/>
      </c>
      <c r="D82" s="277"/>
      <c r="E82" s="215" t="str">
        <f ca="1">IF(ISERROR($V82),"",OFFSET('Smelter Look-up'!$D$4,$V82-4,0)&amp;"")</f>
        <v/>
      </c>
      <c r="F82" s="215" t="str">
        <f ca="1">IF(ISERROR($V82),"",OFFSET('Smelter Look-up'!$E$4,$V82-4,0))</f>
        <v/>
      </c>
      <c r="G82" s="215" t="str">
        <f ca="1">IF(C82=$X$4,IF(ISERROR($V82),"Enter smelter details","RMI"),IF(ISERROR($V82),"",OFFSET('Smelter Look-up'!$F$4,$V82-4,0)))</f>
        <v/>
      </c>
      <c r="H82" s="216" t="str">
        <f ca="1">IF(ISERROR($V82),"",OFFSET('Smelter Look-up'!$G$4,$V82-4,0))</f>
        <v/>
      </c>
      <c r="I82" s="217" t="str">
        <f ca="1">IF(ISERROR($V82),"",OFFSET('Smelter Look-up'!$H$4,$V82-4,0))</f>
        <v/>
      </c>
      <c r="J82" s="217" t="str">
        <f ca="1">IF(ISERROR($V82),"",OFFSET('Smelter Look-up'!$I$4,$V82-4,0))</f>
        <v/>
      </c>
      <c r="K82" s="267"/>
      <c r="L82" s="267"/>
      <c r="M82" s="267"/>
      <c r="N82" s="267"/>
      <c r="O82" s="267"/>
      <c r="P82" s="218"/>
      <c r="Q82" s="268"/>
      <c r="R82" s="215" t="str">
        <f ca="1">IF(ISERROR($V82),"",OFFSET('Smelter Look-up'!$C$4,$V82-4,0)&amp;"")</f>
        <v/>
      </c>
      <c r="S82" s="222" t="str">
        <f t="shared" ca="1" si="12"/>
        <v/>
      </c>
      <c r="T82" s="222" t="str">
        <f ca="1">IF(B82="","",IF(ISERROR(MATCH($J82,SorP!$B$1:$B$6230,0)),"",INDIRECT("'SorP'!$A$"&amp;MATCH($J82,SorP!$B$1:$B$6230,0))))</f>
        <v/>
      </c>
      <c r="U82" s="238"/>
      <c r="V82" s="269" t="e">
        <f>IF(C82="",NA(),IF(OR(C82="Smelter not listed",C82="Smelter not yet identified"),MATCH($B82&amp;$D82,'Smelter Look-up'!$J:$J,0),MATCH($B82&amp;$C82,'Smelter Look-up'!$J:$J,0)))</f>
        <v>#N/A</v>
      </c>
      <c r="W82" s="270"/>
      <c r="X82" s="270">
        <f t="shared" ca="1" si="13"/>
        <v>0</v>
      </c>
      <c r="Y82" s="270"/>
      <c r="Z82" s="270"/>
      <c r="AB82" s="272" t="str">
        <f t="shared" si="14"/>
        <v/>
      </c>
    </row>
    <row r="83" spans="1:28" s="271" customFormat="1" ht="20.25">
      <c r="A83" s="214"/>
      <c r="B83" s="215" t="str">
        <f>IF(LEN(A83)=0,"",INDEX('Smelter Look-up'!$A:$A,MATCH($A83,'Smelter Look-up'!$E:$E,0)))</f>
        <v/>
      </c>
      <c r="C83" s="219" t="str">
        <f>IF(LEN(A83)=0,"",INDEX('Smelter Look-up'!$C:$C,MATCH($A83,'Smelter Look-up'!$E:$E,0)))</f>
        <v/>
      </c>
      <c r="D83" s="277"/>
      <c r="E83" s="215" t="str">
        <f ca="1">IF(ISERROR($V83),"",OFFSET('Smelter Look-up'!$D$4,$V83-4,0)&amp;"")</f>
        <v/>
      </c>
      <c r="F83" s="215" t="str">
        <f ca="1">IF(ISERROR($V83),"",OFFSET('Smelter Look-up'!$E$4,$V83-4,0))</f>
        <v/>
      </c>
      <c r="G83" s="215" t="str">
        <f ca="1">IF(C83=$X$4,IF(ISERROR($V83),"Enter smelter details","RMI"),IF(ISERROR($V83),"",OFFSET('Smelter Look-up'!$F$4,$V83-4,0)))</f>
        <v/>
      </c>
      <c r="H83" s="216" t="str">
        <f ca="1">IF(ISERROR($V83),"",OFFSET('Smelter Look-up'!$G$4,$V83-4,0))</f>
        <v/>
      </c>
      <c r="I83" s="217" t="str">
        <f ca="1">IF(ISERROR($V83),"",OFFSET('Smelter Look-up'!$H$4,$V83-4,0))</f>
        <v/>
      </c>
      <c r="J83" s="217" t="str">
        <f ca="1">IF(ISERROR($V83),"",OFFSET('Smelter Look-up'!$I$4,$V83-4,0))</f>
        <v/>
      </c>
      <c r="K83" s="267"/>
      <c r="L83" s="267"/>
      <c r="M83" s="267"/>
      <c r="N83" s="267"/>
      <c r="O83" s="267"/>
      <c r="P83" s="218"/>
      <c r="Q83" s="268"/>
      <c r="R83" s="215" t="str">
        <f ca="1">IF(ISERROR($V83),"",OFFSET('Smelter Look-up'!$C$4,$V83-4,0)&amp;"")</f>
        <v/>
      </c>
      <c r="S83" s="222" t="str">
        <f t="shared" ca="1" si="12"/>
        <v/>
      </c>
      <c r="T83" s="222" t="str">
        <f ca="1">IF(B83="","",IF(ISERROR(MATCH($J83,SorP!$B$1:$B$6230,0)),"",INDIRECT("'SorP'!$A$"&amp;MATCH($J83,SorP!$B$1:$B$6230,0))))</f>
        <v/>
      </c>
      <c r="U83" s="238"/>
      <c r="V83" s="269" t="e">
        <f>IF(C83="",NA(),IF(OR(C83="Smelter not listed",C83="Smelter not yet identified"),MATCH($B83&amp;$D83,'Smelter Look-up'!$J:$J,0),MATCH($B83&amp;$C83,'Smelter Look-up'!$J:$J,0)))</f>
        <v>#N/A</v>
      </c>
      <c r="W83" s="270"/>
      <c r="X83" s="270">
        <f t="shared" ca="1" si="13"/>
        <v>0</v>
      </c>
      <c r="Y83" s="270"/>
      <c r="Z83" s="270"/>
      <c r="AB83" s="272" t="str">
        <f t="shared" si="14"/>
        <v/>
      </c>
    </row>
    <row r="84" spans="1:28" s="271" customFormat="1" ht="20.25">
      <c r="A84" s="214"/>
      <c r="B84" s="215" t="str">
        <f>IF(LEN(A84)=0,"",INDEX('Smelter Look-up'!$A:$A,MATCH($A84,'Smelter Look-up'!$E:$E,0)))</f>
        <v/>
      </c>
      <c r="C84" s="219" t="str">
        <f>IF(LEN(A84)=0,"",INDEX('Smelter Look-up'!$C:$C,MATCH($A84,'Smelter Look-up'!$E:$E,0)))</f>
        <v/>
      </c>
      <c r="D84" s="277"/>
      <c r="E84" s="215" t="str">
        <f ca="1">IF(ISERROR($V84),"",OFFSET('Smelter Look-up'!$D$4,$V84-4,0)&amp;"")</f>
        <v/>
      </c>
      <c r="F84" s="215" t="str">
        <f ca="1">IF(ISERROR($V84),"",OFFSET('Smelter Look-up'!$E$4,$V84-4,0))</f>
        <v/>
      </c>
      <c r="G84" s="215" t="str">
        <f ca="1">IF(C84=$X$4,IF(ISERROR($V84),"Enter smelter details","RMI"),IF(ISERROR($V84),"",OFFSET('Smelter Look-up'!$F$4,$V84-4,0)))</f>
        <v/>
      </c>
      <c r="H84" s="216" t="str">
        <f ca="1">IF(ISERROR($V84),"",OFFSET('Smelter Look-up'!$G$4,$V84-4,0))</f>
        <v/>
      </c>
      <c r="I84" s="217" t="str">
        <f ca="1">IF(ISERROR($V84),"",OFFSET('Smelter Look-up'!$H$4,$V84-4,0))</f>
        <v/>
      </c>
      <c r="J84" s="217" t="str">
        <f ca="1">IF(ISERROR($V84),"",OFFSET('Smelter Look-up'!$I$4,$V84-4,0))</f>
        <v/>
      </c>
      <c r="K84" s="267"/>
      <c r="L84" s="267"/>
      <c r="M84" s="267"/>
      <c r="N84" s="267"/>
      <c r="O84" s="267"/>
      <c r="P84" s="218"/>
      <c r="Q84" s="268"/>
      <c r="R84" s="215" t="str">
        <f ca="1">IF(ISERROR($V84),"",OFFSET('Smelter Look-up'!$C$4,$V84-4,0)&amp;"")</f>
        <v/>
      </c>
      <c r="S84" s="222" t="str">
        <f t="shared" ca="1" si="12"/>
        <v/>
      </c>
      <c r="T84" s="222" t="str">
        <f ca="1">IF(B84="","",IF(ISERROR(MATCH($J84,SorP!$B$1:$B$6230,0)),"",INDIRECT("'SorP'!$A$"&amp;MATCH($J84,SorP!$B$1:$B$6230,0))))</f>
        <v/>
      </c>
      <c r="U84" s="238"/>
      <c r="V84" s="269" t="e">
        <f>IF(C84="",NA(),IF(OR(C84="Smelter not listed",C84="Smelter not yet identified"),MATCH($B84&amp;$D84,'Smelter Look-up'!$J:$J,0),MATCH($B84&amp;$C84,'Smelter Look-up'!$J:$J,0)))</f>
        <v>#N/A</v>
      </c>
      <c r="W84" s="270"/>
      <c r="X84" s="270">
        <f t="shared" ca="1" si="13"/>
        <v>0</v>
      </c>
      <c r="Y84" s="270"/>
      <c r="Z84" s="270"/>
      <c r="AB84" s="272" t="str">
        <f t="shared" si="14"/>
        <v/>
      </c>
    </row>
    <row r="85" spans="1:28" s="271" customFormat="1" ht="20.25">
      <c r="A85" s="214"/>
      <c r="B85" s="215" t="str">
        <f>IF(LEN(A85)=0,"",INDEX('Smelter Look-up'!$A:$A,MATCH($A85,'Smelter Look-up'!$E:$E,0)))</f>
        <v/>
      </c>
      <c r="C85" s="219" t="str">
        <f>IF(LEN(A85)=0,"",INDEX('Smelter Look-up'!$C:$C,MATCH($A85,'Smelter Look-up'!$E:$E,0)))</f>
        <v/>
      </c>
      <c r="D85" s="277"/>
      <c r="E85" s="215" t="str">
        <f ca="1">IF(ISERROR($V85),"",OFFSET('Smelter Look-up'!$D$4,$V85-4,0)&amp;"")</f>
        <v/>
      </c>
      <c r="F85" s="215" t="str">
        <f ca="1">IF(ISERROR($V85),"",OFFSET('Smelter Look-up'!$E$4,$V85-4,0))</f>
        <v/>
      </c>
      <c r="G85" s="215" t="str">
        <f ca="1">IF(C85=$X$4,IF(ISERROR($V85),"Enter smelter details","RMI"),IF(ISERROR($V85),"",OFFSET('Smelter Look-up'!$F$4,$V85-4,0)))</f>
        <v/>
      </c>
      <c r="H85" s="216" t="str">
        <f ca="1">IF(ISERROR($V85),"",OFFSET('Smelter Look-up'!$G$4,$V85-4,0))</f>
        <v/>
      </c>
      <c r="I85" s="217" t="str">
        <f ca="1">IF(ISERROR($V85),"",OFFSET('Smelter Look-up'!$H$4,$V85-4,0))</f>
        <v/>
      </c>
      <c r="J85" s="217" t="str">
        <f ca="1">IF(ISERROR($V85),"",OFFSET('Smelter Look-up'!$I$4,$V85-4,0))</f>
        <v/>
      </c>
      <c r="K85" s="267"/>
      <c r="L85" s="267"/>
      <c r="M85" s="267"/>
      <c r="N85" s="267"/>
      <c r="O85" s="267"/>
      <c r="P85" s="218"/>
      <c r="Q85" s="268"/>
      <c r="R85" s="215" t="str">
        <f ca="1">IF(ISERROR($V85),"",OFFSET('Smelter Look-up'!$C$4,$V85-4,0)&amp;"")</f>
        <v/>
      </c>
      <c r="S85" s="222" t="str">
        <f t="shared" ca="1" si="12"/>
        <v/>
      </c>
      <c r="T85" s="222" t="str">
        <f ca="1">IF(B85="","",IF(ISERROR(MATCH($J85,SorP!$B$1:$B$6230,0)),"",INDIRECT("'SorP'!$A$"&amp;MATCH($J85,SorP!$B$1:$B$6230,0))))</f>
        <v/>
      </c>
      <c r="U85" s="238"/>
      <c r="V85" s="269" t="e">
        <f>IF(C85="",NA(),IF(OR(C85="Smelter not listed",C85="Smelter not yet identified"),MATCH($B85&amp;$D85,'Smelter Look-up'!$J:$J,0),MATCH($B85&amp;$C85,'Smelter Look-up'!$J:$J,0)))</f>
        <v>#N/A</v>
      </c>
      <c r="W85" s="270"/>
      <c r="X85" s="270">
        <f t="shared" ca="1" si="13"/>
        <v>0</v>
      </c>
      <c r="Y85" s="270"/>
      <c r="Z85" s="270"/>
      <c r="AB85" s="272" t="str">
        <f t="shared" si="14"/>
        <v/>
      </c>
    </row>
    <row r="86" spans="1:28" s="271" customFormat="1" ht="20.25">
      <c r="A86" s="214"/>
      <c r="B86" s="215" t="str">
        <f>IF(LEN(A86)=0,"",INDEX('Smelter Look-up'!$A:$A,MATCH($A86,'Smelter Look-up'!$E:$E,0)))</f>
        <v/>
      </c>
      <c r="C86" s="219" t="str">
        <f>IF(LEN(A86)=0,"",INDEX('Smelter Look-up'!$C:$C,MATCH($A86,'Smelter Look-up'!$E:$E,0)))</f>
        <v/>
      </c>
      <c r="D86" s="277"/>
      <c r="E86" s="215" t="str">
        <f ca="1">IF(ISERROR($V86),"",OFFSET('Smelter Look-up'!$D$4,$V86-4,0)&amp;"")</f>
        <v/>
      </c>
      <c r="F86" s="215" t="str">
        <f ca="1">IF(ISERROR($V86),"",OFFSET('Smelter Look-up'!$E$4,$V86-4,0))</f>
        <v/>
      </c>
      <c r="G86" s="215" t="str">
        <f ca="1">IF(C86=$X$4,IF(ISERROR($V86),"Enter smelter details","RMI"),IF(ISERROR($V86),"",OFFSET('Smelter Look-up'!$F$4,$V86-4,0)))</f>
        <v/>
      </c>
      <c r="H86" s="216" t="str">
        <f ca="1">IF(ISERROR($V86),"",OFFSET('Smelter Look-up'!$G$4,$V86-4,0))</f>
        <v/>
      </c>
      <c r="I86" s="217" t="str">
        <f ca="1">IF(ISERROR($V86),"",OFFSET('Smelter Look-up'!$H$4,$V86-4,0))</f>
        <v/>
      </c>
      <c r="J86" s="217" t="str">
        <f ca="1">IF(ISERROR($V86),"",OFFSET('Smelter Look-up'!$I$4,$V86-4,0))</f>
        <v/>
      </c>
      <c r="K86" s="267"/>
      <c r="L86" s="267"/>
      <c r="M86" s="267"/>
      <c r="N86" s="267"/>
      <c r="O86" s="267"/>
      <c r="P86" s="218"/>
      <c r="Q86" s="268"/>
      <c r="R86" s="215" t="str">
        <f ca="1">IF(ISERROR($V86),"",OFFSET('Smelter Look-up'!$C$4,$V86-4,0)&amp;"")</f>
        <v/>
      </c>
      <c r="S86" s="222" t="str">
        <f t="shared" ca="1" si="12"/>
        <v/>
      </c>
      <c r="T86" s="222" t="str">
        <f ca="1">IF(B86="","",IF(ISERROR(MATCH($J86,SorP!$B$1:$B$6230,0)),"",INDIRECT("'SorP'!$A$"&amp;MATCH($J86,SorP!$B$1:$B$6230,0))))</f>
        <v/>
      </c>
      <c r="U86" s="238"/>
      <c r="V86" s="269" t="e">
        <f>IF(C86="",NA(),IF(OR(C86="Smelter not listed",C86="Smelter not yet identified"),MATCH($B86&amp;$D86,'Smelter Look-up'!$J:$J,0),MATCH($B86&amp;$C86,'Smelter Look-up'!$J:$J,0)))</f>
        <v>#N/A</v>
      </c>
      <c r="W86" s="270"/>
      <c r="X86" s="270">
        <f t="shared" ca="1" si="13"/>
        <v>0</v>
      </c>
      <c r="Y86" s="270"/>
      <c r="Z86" s="270"/>
      <c r="AB86" s="272" t="str">
        <f t="shared" si="14"/>
        <v/>
      </c>
    </row>
    <row r="87" spans="1:28" s="271" customFormat="1" ht="20.25">
      <c r="A87" s="214"/>
      <c r="B87" s="215" t="str">
        <f>IF(LEN(A87)=0,"",INDEX('Smelter Look-up'!$A:$A,MATCH($A87,'Smelter Look-up'!$E:$E,0)))</f>
        <v/>
      </c>
      <c r="C87" s="219" t="str">
        <f>IF(LEN(A87)=0,"",INDEX('Smelter Look-up'!$C:$C,MATCH($A87,'Smelter Look-up'!$E:$E,0)))</f>
        <v/>
      </c>
      <c r="D87" s="277"/>
      <c r="E87" s="215" t="str">
        <f ca="1">IF(ISERROR($V87),"",OFFSET('Smelter Look-up'!$D$4,$V87-4,0)&amp;"")</f>
        <v/>
      </c>
      <c r="F87" s="215" t="str">
        <f ca="1">IF(ISERROR($V87),"",OFFSET('Smelter Look-up'!$E$4,$V87-4,0))</f>
        <v/>
      </c>
      <c r="G87" s="215" t="str">
        <f ca="1">IF(C87=$X$4,IF(ISERROR($V87),"Enter smelter details","RMI"),IF(ISERROR($V87),"",OFFSET('Smelter Look-up'!$F$4,$V87-4,0)))</f>
        <v/>
      </c>
      <c r="H87" s="216" t="str">
        <f ca="1">IF(ISERROR($V87),"",OFFSET('Smelter Look-up'!$G$4,$V87-4,0))</f>
        <v/>
      </c>
      <c r="I87" s="217" t="str">
        <f ca="1">IF(ISERROR($V87),"",OFFSET('Smelter Look-up'!$H$4,$V87-4,0))</f>
        <v/>
      </c>
      <c r="J87" s="217" t="str">
        <f ca="1">IF(ISERROR($V87),"",OFFSET('Smelter Look-up'!$I$4,$V87-4,0))</f>
        <v/>
      </c>
      <c r="K87" s="267"/>
      <c r="L87" s="267"/>
      <c r="M87" s="267"/>
      <c r="N87" s="267"/>
      <c r="O87" s="267"/>
      <c r="P87" s="218"/>
      <c r="Q87" s="268"/>
      <c r="R87" s="215" t="str">
        <f ca="1">IF(ISERROR($V87),"",OFFSET('Smelter Look-up'!$C$4,$V87-4,0)&amp;"")</f>
        <v/>
      </c>
      <c r="S87" s="222" t="str">
        <f t="shared" ca="1" si="12"/>
        <v/>
      </c>
      <c r="T87" s="222" t="str">
        <f ca="1">IF(B87="","",IF(ISERROR(MATCH($J87,SorP!$B$1:$B$6230,0)),"",INDIRECT("'SorP'!$A$"&amp;MATCH($J87,SorP!$B$1:$B$6230,0))))</f>
        <v/>
      </c>
      <c r="U87" s="238"/>
      <c r="V87" s="269" t="e">
        <f>IF(C87="",NA(),IF(OR(C87="Smelter not listed",C87="Smelter not yet identified"),MATCH($B87&amp;$D87,'Smelter Look-up'!$J:$J,0),MATCH($B87&amp;$C87,'Smelter Look-up'!$J:$J,0)))</f>
        <v>#N/A</v>
      </c>
      <c r="W87" s="270"/>
      <c r="X87" s="270">
        <f t="shared" ca="1" si="13"/>
        <v>0</v>
      </c>
      <c r="Y87" s="270"/>
      <c r="Z87" s="270"/>
      <c r="AB87" s="272" t="str">
        <f t="shared" si="14"/>
        <v/>
      </c>
    </row>
    <row r="88" spans="1:28" s="271" customFormat="1" ht="20.25">
      <c r="A88" s="214"/>
      <c r="B88" s="215" t="str">
        <f>IF(LEN(A88)=0,"",INDEX('Smelter Look-up'!$A:$A,MATCH($A88,'Smelter Look-up'!$E:$E,0)))</f>
        <v/>
      </c>
      <c r="C88" s="219" t="str">
        <f>IF(LEN(A88)=0,"",INDEX('Smelter Look-up'!$C:$C,MATCH($A88,'Smelter Look-up'!$E:$E,0)))</f>
        <v/>
      </c>
      <c r="D88" s="277"/>
      <c r="E88" s="215" t="str">
        <f ca="1">IF(ISERROR($V88),"",OFFSET('Smelter Look-up'!$D$4,$V88-4,0)&amp;"")</f>
        <v/>
      </c>
      <c r="F88" s="215" t="str">
        <f ca="1">IF(ISERROR($V88),"",OFFSET('Smelter Look-up'!$E$4,$V88-4,0))</f>
        <v/>
      </c>
      <c r="G88" s="215" t="str">
        <f ca="1">IF(C88=$X$4,IF(ISERROR($V88),"Enter smelter details","RMI"),IF(ISERROR($V88),"",OFFSET('Smelter Look-up'!$F$4,$V88-4,0)))</f>
        <v/>
      </c>
      <c r="H88" s="216" t="str">
        <f ca="1">IF(ISERROR($V88),"",OFFSET('Smelter Look-up'!$G$4,$V88-4,0))</f>
        <v/>
      </c>
      <c r="I88" s="217" t="str">
        <f ca="1">IF(ISERROR($V88),"",OFFSET('Smelter Look-up'!$H$4,$V88-4,0))</f>
        <v/>
      </c>
      <c r="J88" s="217" t="str">
        <f ca="1">IF(ISERROR($V88),"",OFFSET('Smelter Look-up'!$I$4,$V88-4,0))</f>
        <v/>
      </c>
      <c r="K88" s="267"/>
      <c r="L88" s="267"/>
      <c r="M88" s="267"/>
      <c r="N88" s="267"/>
      <c r="O88" s="267"/>
      <c r="P88" s="218"/>
      <c r="Q88" s="268"/>
      <c r="R88" s="215" t="str">
        <f ca="1">IF(ISERROR($V88),"",OFFSET('Smelter Look-up'!$C$4,$V88-4,0)&amp;"")</f>
        <v/>
      </c>
      <c r="S88" s="222" t="str">
        <f t="shared" ca="1" si="12"/>
        <v/>
      </c>
      <c r="T88" s="222" t="str">
        <f ca="1">IF(B88="","",IF(ISERROR(MATCH($J88,SorP!$B$1:$B$6230,0)),"",INDIRECT("'SorP'!$A$"&amp;MATCH($J88,SorP!$B$1:$B$6230,0))))</f>
        <v/>
      </c>
      <c r="U88" s="238"/>
      <c r="V88" s="269" t="e">
        <f>IF(C88="",NA(),IF(OR(C88="Smelter not listed",C88="Smelter not yet identified"),MATCH($B88&amp;$D88,'Smelter Look-up'!$J:$J,0),MATCH($B88&amp;$C88,'Smelter Look-up'!$J:$J,0)))</f>
        <v>#N/A</v>
      </c>
      <c r="W88" s="270"/>
      <c r="X88" s="270">
        <f t="shared" ca="1" si="13"/>
        <v>0</v>
      </c>
      <c r="Y88" s="270"/>
      <c r="Z88" s="270"/>
      <c r="AB88" s="272" t="str">
        <f t="shared" si="14"/>
        <v/>
      </c>
    </row>
    <row r="89" spans="1:28" s="271" customFormat="1" ht="20.25">
      <c r="A89" s="214"/>
      <c r="B89" s="215" t="str">
        <f>IF(LEN(A89)=0,"",INDEX('Smelter Look-up'!$A:$A,MATCH($A89,'Smelter Look-up'!$E:$E,0)))</f>
        <v/>
      </c>
      <c r="C89" s="219" t="str">
        <f>IF(LEN(A89)=0,"",INDEX('Smelter Look-up'!$C:$C,MATCH($A89,'Smelter Look-up'!$E:$E,0)))</f>
        <v/>
      </c>
      <c r="D89" s="277"/>
      <c r="E89" s="215" t="str">
        <f ca="1">IF(ISERROR($V89),"",OFFSET('Smelter Look-up'!$D$4,$V89-4,0)&amp;"")</f>
        <v/>
      </c>
      <c r="F89" s="215" t="str">
        <f ca="1">IF(ISERROR($V89),"",OFFSET('Smelter Look-up'!$E$4,$V89-4,0))</f>
        <v/>
      </c>
      <c r="G89" s="215" t="str">
        <f ca="1">IF(C89=$X$4,IF(ISERROR($V89),"Enter smelter details","RMI"),IF(ISERROR($V89),"",OFFSET('Smelter Look-up'!$F$4,$V89-4,0)))</f>
        <v/>
      </c>
      <c r="H89" s="216" t="str">
        <f ca="1">IF(ISERROR($V89),"",OFFSET('Smelter Look-up'!$G$4,$V89-4,0))</f>
        <v/>
      </c>
      <c r="I89" s="217" t="str">
        <f ca="1">IF(ISERROR($V89),"",OFFSET('Smelter Look-up'!$H$4,$V89-4,0))</f>
        <v/>
      </c>
      <c r="J89" s="217" t="str">
        <f ca="1">IF(ISERROR($V89),"",OFFSET('Smelter Look-up'!$I$4,$V89-4,0))</f>
        <v/>
      </c>
      <c r="K89" s="267"/>
      <c r="L89" s="267"/>
      <c r="M89" s="267"/>
      <c r="N89" s="267"/>
      <c r="O89" s="267"/>
      <c r="P89" s="218"/>
      <c r="Q89" s="268"/>
      <c r="R89" s="215" t="str">
        <f ca="1">IF(ISERROR($V89),"",OFFSET('Smelter Look-up'!$C$4,$V89-4,0)&amp;"")</f>
        <v/>
      </c>
      <c r="S89" s="222" t="str">
        <f t="shared" ca="1" si="12"/>
        <v/>
      </c>
      <c r="T89" s="222" t="str">
        <f ca="1">IF(B89="","",IF(ISERROR(MATCH($J89,SorP!$B$1:$B$6230,0)),"",INDIRECT("'SorP'!$A$"&amp;MATCH($J89,SorP!$B$1:$B$6230,0))))</f>
        <v/>
      </c>
      <c r="U89" s="238"/>
      <c r="V89" s="269" t="e">
        <f>IF(C89="",NA(),IF(OR(C89="Smelter not listed",C89="Smelter not yet identified"),MATCH($B89&amp;$D89,'Smelter Look-up'!$J:$J,0),MATCH($B89&amp;$C89,'Smelter Look-up'!$J:$J,0)))</f>
        <v>#N/A</v>
      </c>
      <c r="W89" s="270"/>
      <c r="X89" s="270">
        <f t="shared" ca="1" si="13"/>
        <v>0</v>
      </c>
      <c r="Y89" s="270"/>
      <c r="Z89" s="270"/>
      <c r="AB89" s="272" t="str">
        <f t="shared" si="14"/>
        <v/>
      </c>
    </row>
    <row r="90" spans="1:28" s="271" customFormat="1" ht="20.25">
      <c r="A90" s="214"/>
      <c r="B90" s="215" t="str">
        <f>IF(LEN(A90)=0,"",INDEX('Smelter Look-up'!$A:$A,MATCH($A90,'Smelter Look-up'!$E:$E,0)))</f>
        <v/>
      </c>
      <c r="C90" s="219" t="str">
        <f>IF(LEN(A90)=0,"",INDEX('Smelter Look-up'!$C:$C,MATCH($A90,'Smelter Look-up'!$E:$E,0)))</f>
        <v/>
      </c>
      <c r="D90" s="277"/>
      <c r="E90" s="215" t="str">
        <f ca="1">IF(ISERROR($V90),"",OFFSET('Smelter Look-up'!$D$4,$V90-4,0)&amp;"")</f>
        <v/>
      </c>
      <c r="F90" s="215" t="str">
        <f ca="1">IF(ISERROR($V90),"",OFFSET('Smelter Look-up'!$E$4,$V90-4,0))</f>
        <v/>
      </c>
      <c r="G90" s="215" t="str">
        <f ca="1">IF(C90=$X$4,IF(ISERROR($V90),"Enter smelter details","RMI"),IF(ISERROR($V90),"",OFFSET('Smelter Look-up'!$F$4,$V90-4,0)))</f>
        <v/>
      </c>
      <c r="H90" s="216" t="str">
        <f ca="1">IF(ISERROR($V90),"",OFFSET('Smelter Look-up'!$G$4,$V90-4,0))</f>
        <v/>
      </c>
      <c r="I90" s="217" t="str">
        <f ca="1">IF(ISERROR($V90),"",OFFSET('Smelter Look-up'!$H$4,$V90-4,0))</f>
        <v/>
      </c>
      <c r="J90" s="217" t="str">
        <f ca="1">IF(ISERROR($V90),"",OFFSET('Smelter Look-up'!$I$4,$V90-4,0))</f>
        <v/>
      </c>
      <c r="K90" s="267"/>
      <c r="L90" s="267"/>
      <c r="M90" s="267"/>
      <c r="N90" s="267"/>
      <c r="O90" s="267"/>
      <c r="P90" s="218"/>
      <c r="Q90" s="268"/>
      <c r="R90" s="215" t="str">
        <f ca="1">IF(ISERROR($V90),"",OFFSET('Smelter Look-up'!$C$4,$V90-4,0)&amp;"")</f>
        <v/>
      </c>
      <c r="S90" s="222" t="str">
        <f t="shared" ca="1" si="12"/>
        <v/>
      </c>
      <c r="T90" s="222" t="str">
        <f ca="1">IF(B90="","",IF(ISERROR(MATCH($J90,SorP!$B$1:$B$6230,0)),"",INDIRECT("'SorP'!$A$"&amp;MATCH($J90,SorP!$B$1:$B$6230,0))))</f>
        <v/>
      </c>
      <c r="U90" s="238"/>
      <c r="V90" s="269" t="e">
        <f>IF(C90="",NA(),IF(OR(C90="Smelter not listed",C90="Smelter not yet identified"),MATCH($B90&amp;$D90,'Smelter Look-up'!$J:$J,0),MATCH($B90&amp;$C90,'Smelter Look-up'!$J:$J,0)))</f>
        <v>#N/A</v>
      </c>
      <c r="W90" s="270"/>
      <c r="X90" s="270">
        <f t="shared" ca="1" si="13"/>
        <v>0</v>
      </c>
      <c r="Y90" s="270"/>
      <c r="Z90" s="270"/>
      <c r="AB90" s="272" t="str">
        <f t="shared" si="14"/>
        <v/>
      </c>
    </row>
    <row r="91" spans="1:28" s="271" customFormat="1" ht="20.25">
      <c r="A91" s="214"/>
      <c r="B91" s="215" t="str">
        <f>IF(LEN(A91)=0,"",INDEX('Smelter Look-up'!$A:$A,MATCH($A91,'Smelter Look-up'!$E:$E,0)))</f>
        <v/>
      </c>
      <c r="C91" s="219" t="str">
        <f>IF(LEN(A91)=0,"",INDEX('Smelter Look-up'!$C:$C,MATCH($A91,'Smelter Look-up'!$E:$E,0)))</f>
        <v/>
      </c>
      <c r="D91" s="277"/>
      <c r="E91" s="215" t="str">
        <f ca="1">IF(ISERROR($V91),"",OFFSET('Smelter Look-up'!$D$4,$V91-4,0)&amp;"")</f>
        <v/>
      </c>
      <c r="F91" s="215" t="str">
        <f ca="1">IF(ISERROR($V91),"",OFFSET('Smelter Look-up'!$E$4,$V91-4,0))</f>
        <v/>
      </c>
      <c r="G91" s="215" t="str">
        <f ca="1">IF(C91=$X$4,IF(ISERROR($V91),"Enter smelter details","RMI"),IF(ISERROR($V91),"",OFFSET('Smelter Look-up'!$F$4,$V91-4,0)))</f>
        <v/>
      </c>
      <c r="H91" s="216" t="str">
        <f ca="1">IF(ISERROR($V91),"",OFFSET('Smelter Look-up'!$G$4,$V91-4,0))</f>
        <v/>
      </c>
      <c r="I91" s="217" t="str">
        <f ca="1">IF(ISERROR($V91),"",OFFSET('Smelter Look-up'!$H$4,$V91-4,0))</f>
        <v/>
      </c>
      <c r="J91" s="217" t="str">
        <f ca="1">IF(ISERROR($V91),"",OFFSET('Smelter Look-up'!$I$4,$V91-4,0))</f>
        <v/>
      </c>
      <c r="K91" s="267"/>
      <c r="L91" s="267"/>
      <c r="M91" s="267"/>
      <c r="N91" s="267"/>
      <c r="O91" s="267"/>
      <c r="P91" s="218"/>
      <c r="Q91" s="268"/>
      <c r="R91" s="215" t="str">
        <f ca="1">IF(ISERROR($V91),"",OFFSET('Smelter Look-up'!$C$4,$V91-4,0)&amp;"")</f>
        <v/>
      </c>
      <c r="S91" s="222" t="str">
        <f t="shared" ca="1" si="12"/>
        <v/>
      </c>
      <c r="T91" s="222" t="str">
        <f ca="1">IF(B91="","",IF(ISERROR(MATCH($J91,SorP!$B$1:$B$6230,0)),"",INDIRECT("'SorP'!$A$"&amp;MATCH($J91,SorP!$B$1:$B$6230,0))))</f>
        <v/>
      </c>
      <c r="U91" s="238"/>
      <c r="V91" s="269" t="e">
        <f>IF(C91="",NA(),IF(OR(C91="Smelter not listed",C91="Smelter not yet identified"),MATCH($B91&amp;$D91,'Smelter Look-up'!$J:$J,0),MATCH($B91&amp;$C91,'Smelter Look-up'!$J:$J,0)))</f>
        <v>#N/A</v>
      </c>
      <c r="W91" s="270"/>
      <c r="X91" s="270">
        <f t="shared" ca="1" si="13"/>
        <v>0</v>
      </c>
      <c r="Y91" s="270"/>
      <c r="Z91" s="270"/>
      <c r="AB91" s="272" t="str">
        <f t="shared" si="14"/>
        <v/>
      </c>
    </row>
    <row r="92" spans="1:28" s="271" customFormat="1" ht="20.25">
      <c r="A92" s="214"/>
      <c r="B92" s="215" t="str">
        <f>IF(LEN(A92)=0,"",INDEX('Smelter Look-up'!$A:$A,MATCH($A92,'Smelter Look-up'!$E:$E,0)))</f>
        <v/>
      </c>
      <c r="C92" s="219" t="str">
        <f>IF(LEN(A92)=0,"",INDEX('Smelter Look-up'!$C:$C,MATCH($A92,'Smelter Look-up'!$E:$E,0)))</f>
        <v/>
      </c>
      <c r="D92" s="277"/>
      <c r="E92" s="215" t="str">
        <f ca="1">IF(ISERROR($V92),"",OFFSET('Smelter Look-up'!$D$4,$V92-4,0)&amp;"")</f>
        <v/>
      </c>
      <c r="F92" s="215" t="str">
        <f ca="1">IF(ISERROR($V92),"",OFFSET('Smelter Look-up'!$E$4,$V92-4,0))</f>
        <v/>
      </c>
      <c r="G92" s="215" t="str">
        <f ca="1">IF(C92=$X$4,IF(ISERROR($V92),"Enter smelter details","RMI"),IF(ISERROR($V92),"",OFFSET('Smelter Look-up'!$F$4,$V92-4,0)))</f>
        <v/>
      </c>
      <c r="H92" s="216" t="str">
        <f ca="1">IF(ISERROR($V92),"",OFFSET('Smelter Look-up'!$G$4,$V92-4,0))</f>
        <v/>
      </c>
      <c r="I92" s="217" t="str">
        <f ca="1">IF(ISERROR($V92),"",OFFSET('Smelter Look-up'!$H$4,$V92-4,0))</f>
        <v/>
      </c>
      <c r="J92" s="217" t="str">
        <f ca="1">IF(ISERROR($V92),"",OFFSET('Smelter Look-up'!$I$4,$V92-4,0))</f>
        <v/>
      </c>
      <c r="K92" s="267"/>
      <c r="L92" s="267"/>
      <c r="M92" s="267"/>
      <c r="N92" s="267"/>
      <c r="O92" s="267"/>
      <c r="P92" s="218"/>
      <c r="Q92" s="268"/>
      <c r="R92" s="215" t="str">
        <f ca="1">IF(ISERROR($V92),"",OFFSET('Smelter Look-up'!$C$4,$V92-4,0)&amp;"")</f>
        <v/>
      </c>
      <c r="S92" s="222" t="str">
        <f t="shared" ca="1" si="12"/>
        <v/>
      </c>
      <c r="T92" s="222" t="str">
        <f ca="1">IF(B92="","",IF(ISERROR(MATCH($J92,SorP!$B$1:$B$6230,0)),"",INDIRECT("'SorP'!$A$"&amp;MATCH($J92,SorP!$B$1:$B$6230,0))))</f>
        <v/>
      </c>
      <c r="U92" s="238"/>
      <c r="V92" s="269" t="e">
        <f>IF(C92="",NA(),IF(OR(C92="Smelter not listed",C92="Smelter not yet identified"),MATCH($B92&amp;$D92,'Smelter Look-up'!$J:$J,0),MATCH($B92&amp;$C92,'Smelter Look-up'!$J:$J,0)))</f>
        <v>#N/A</v>
      </c>
      <c r="W92" s="270"/>
      <c r="X92" s="270">
        <f t="shared" ca="1" si="13"/>
        <v>0</v>
      </c>
      <c r="Y92" s="270"/>
      <c r="Z92" s="270"/>
      <c r="AB92" s="272" t="str">
        <f t="shared" si="14"/>
        <v/>
      </c>
    </row>
    <row r="93" spans="1:28" s="271" customFormat="1" ht="20.25">
      <c r="A93" s="214"/>
      <c r="B93" s="215" t="str">
        <f>IF(LEN(A93)=0,"",INDEX('Smelter Look-up'!$A:$A,MATCH($A93,'Smelter Look-up'!$E:$E,0)))</f>
        <v/>
      </c>
      <c r="C93" s="219" t="str">
        <f>IF(LEN(A93)=0,"",INDEX('Smelter Look-up'!$C:$C,MATCH($A93,'Smelter Look-up'!$E:$E,0)))</f>
        <v/>
      </c>
      <c r="D93" s="277"/>
      <c r="E93" s="215" t="str">
        <f ca="1">IF(ISERROR($V93),"",OFFSET('Smelter Look-up'!$D$4,$V93-4,0)&amp;"")</f>
        <v/>
      </c>
      <c r="F93" s="215" t="str">
        <f ca="1">IF(ISERROR($V93),"",OFFSET('Smelter Look-up'!$E$4,$V93-4,0))</f>
        <v/>
      </c>
      <c r="G93" s="215" t="str">
        <f ca="1">IF(C93=$X$4,IF(ISERROR($V93),"Enter smelter details","RMI"),IF(ISERROR($V93),"",OFFSET('Smelter Look-up'!$F$4,$V93-4,0)))</f>
        <v/>
      </c>
      <c r="H93" s="216" t="str">
        <f ca="1">IF(ISERROR($V93),"",OFFSET('Smelter Look-up'!$G$4,$V93-4,0))</f>
        <v/>
      </c>
      <c r="I93" s="217" t="str">
        <f ca="1">IF(ISERROR($V93),"",OFFSET('Smelter Look-up'!$H$4,$V93-4,0))</f>
        <v/>
      </c>
      <c r="J93" s="217" t="str">
        <f ca="1">IF(ISERROR($V93),"",OFFSET('Smelter Look-up'!$I$4,$V93-4,0))</f>
        <v/>
      </c>
      <c r="K93" s="267"/>
      <c r="L93" s="267"/>
      <c r="M93" s="267"/>
      <c r="N93" s="267"/>
      <c r="O93" s="267"/>
      <c r="P93" s="218"/>
      <c r="Q93" s="268"/>
      <c r="R93" s="215" t="str">
        <f ca="1">IF(ISERROR($V93),"",OFFSET('Smelter Look-up'!$C$4,$V93-4,0)&amp;"")</f>
        <v/>
      </c>
      <c r="S93" s="222" t="str">
        <f t="shared" ca="1" si="12"/>
        <v/>
      </c>
      <c r="T93" s="222" t="str">
        <f ca="1">IF(B93="","",IF(ISERROR(MATCH($J93,SorP!$B$1:$B$6230,0)),"",INDIRECT("'SorP'!$A$"&amp;MATCH($J93,SorP!$B$1:$B$6230,0))))</f>
        <v/>
      </c>
      <c r="U93" s="238"/>
      <c r="V93" s="269" t="e">
        <f>IF(C93="",NA(),IF(OR(C93="Smelter not listed",C93="Smelter not yet identified"),MATCH($B93&amp;$D93,'Smelter Look-up'!$J:$J,0),MATCH($B93&amp;$C93,'Smelter Look-up'!$J:$J,0)))</f>
        <v>#N/A</v>
      </c>
      <c r="W93" s="270"/>
      <c r="X93" s="270">
        <f t="shared" ca="1" si="13"/>
        <v>0</v>
      </c>
      <c r="Y93" s="270"/>
      <c r="Z93" s="270"/>
      <c r="AB93" s="272" t="str">
        <f t="shared" si="14"/>
        <v/>
      </c>
    </row>
    <row r="94" spans="1:28" s="271" customFormat="1" ht="20.25">
      <c r="A94" s="214"/>
      <c r="B94" s="215" t="str">
        <f>IF(LEN(A94)=0,"",INDEX('Smelter Look-up'!$A:$A,MATCH($A94,'Smelter Look-up'!$E:$E,0)))</f>
        <v/>
      </c>
      <c r="C94" s="219" t="str">
        <f>IF(LEN(A94)=0,"",INDEX('Smelter Look-up'!$C:$C,MATCH($A94,'Smelter Look-up'!$E:$E,0)))</f>
        <v/>
      </c>
      <c r="D94" s="277"/>
      <c r="E94" s="215" t="str">
        <f ca="1">IF(ISERROR($V94),"",OFFSET('Smelter Look-up'!$D$4,$V94-4,0)&amp;"")</f>
        <v/>
      </c>
      <c r="F94" s="215" t="str">
        <f ca="1">IF(ISERROR($V94),"",OFFSET('Smelter Look-up'!$E$4,$V94-4,0))</f>
        <v/>
      </c>
      <c r="G94" s="215" t="str">
        <f ca="1">IF(C94=$X$4,IF(ISERROR($V94),"Enter smelter details","RMI"),IF(ISERROR($V94),"",OFFSET('Smelter Look-up'!$F$4,$V94-4,0)))</f>
        <v/>
      </c>
      <c r="H94" s="216" t="str">
        <f ca="1">IF(ISERROR($V94),"",OFFSET('Smelter Look-up'!$G$4,$V94-4,0))</f>
        <v/>
      </c>
      <c r="I94" s="217" t="str">
        <f ca="1">IF(ISERROR($V94),"",OFFSET('Smelter Look-up'!$H$4,$V94-4,0))</f>
        <v/>
      </c>
      <c r="J94" s="217" t="str">
        <f ca="1">IF(ISERROR($V94),"",OFFSET('Smelter Look-up'!$I$4,$V94-4,0))</f>
        <v/>
      </c>
      <c r="K94" s="267"/>
      <c r="L94" s="267"/>
      <c r="M94" s="267"/>
      <c r="N94" s="267"/>
      <c r="O94" s="267"/>
      <c r="P94" s="218"/>
      <c r="Q94" s="268"/>
      <c r="R94" s="215" t="str">
        <f ca="1">IF(ISERROR($V94),"",OFFSET('Smelter Look-up'!$C$4,$V94-4,0)&amp;"")</f>
        <v/>
      </c>
      <c r="S94" s="222" t="str">
        <f t="shared" ca="1" si="12"/>
        <v/>
      </c>
      <c r="T94" s="222" t="str">
        <f ca="1">IF(B94="","",IF(ISERROR(MATCH($J94,SorP!$B$1:$B$6230,0)),"",INDIRECT("'SorP'!$A$"&amp;MATCH($J94,SorP!$B$1:$B$6230,0))))</f>
        <v/>
      </c>
      <c r="U94" s="238"/>
      <c r="V94" s="269" t="e">
        <f>IF(C94="",NA(),IF(OR(C94="Smelter not listed",C94="Smelter not yet identified"),MATCH($B94&amp;$D94,'Smelter Look-up'!$J:$J,0),MATCH($B94&amp;$C94,'Smelter Look-up'!$J:$J,0)))</f>
        <v>#N/A</v>
      </c>
      <c r="W94" s="270"/>
      <c r="X94" s="270">
        <f t="shared" ca="1" si="13"/>
        <v>0</v>
      </c>
      <c r="Y94" s="270"/>
      <c r="Z94" s="270"/>
      <c r="AB94" s="272" t="str">
        <f t="shared" si="14"/>
        <v/>
      </c>
    </row>
    <row r="95" spans="1:28" s="271" customFormat="1" ht="20.25">
      <c r="A95" s="214"/>
      <c r="B95" s="215" t="str">
        <f>IF(LEN(A95)=0,"",INDEX('Smelter Look-up'!$A:$A,MATCH($A95,'Smelter Look-up'!$E:$E,0)))</f>
        <v/>
      </c>
      <c r="C95" s="219" t="str">
        <f>IF(LEN(A95)=0,"",INDEX('Smelter Look-up'!$C:$C,MATCH($A95,'Smelter Look-up'!$E:$E,0)))</f>
        <v/>
      </c>
      <c r="D95" s="277"/>
      <c r="E95" s="215" t="str">
        <f ca="1">IF(ISERROR($V95),"",OFFSET('Smelter Look-up'!$D$4,$V95-4,0)&amp;"")</f>
        <v/>
      </c>
      <c r="F95" s="215" t="str">
        <f ca="1">IF(ISERROR($V95),"",OFFSET('Smelter Look-up'!$E$4,$V95-4,0))</f>
        <v/>
      </c>
      <c r="G95" s="215" t="str">
        <f ca="1">IF(C95=$X$4,IF(ISERROR($V95),"Enter smelter details","RMI"),IF(ISERROR($V95),"",OFFSET('Smelter Look-up'!$F$4,$V95-4,0)))</f>
        <v/>
      </c>
      <c r="H95" s="216" t="str">
        <f ca="1">IF(ISERROR($V95),"",OFFSET('Smelter Look-up'!$G$4,$V95-4,0))</f>
        <v/>
      </c>
      <c r="I95" s="217" t="str">
        <f ca="1">IF(ISERROR($V95),"",OFFSET('Smelter Look-up'!$H$4,$V95-4,0))</f>
        <v/>
      </c>
      <c r="J95" s="217" t="str">
        <f ca="1">IF(ISERROR($V95),"",OFFSET('Smelter Look-up'!$I$4,$V95-4,0))</f>
        <v/>
      </c>
      <c r="K95" s="267"/>
      <c r="L95" s="267"/>
      <c r="M95" s="267"/>
      <c r="N95" s="267"/>
      <c r="O95" s="267"/>
      <c r="P95" s="218"/>
      <c r="Q95" s="268"/>
      <c r="R95" s="215" t="str">
        <f ca="1">IF(ISERROR($V95),"",OFFSET('Smelter Look-up'!$C$4,$V95-4,0)&amp;"")</f>
        <v/>
      </c>
      <c r="S95" s="222" t="str">
        <f t="shared" ca="1" si="12"/>
        <v/>
      </c>
      <c r="T95" s="222" t="str">
        <f ca="1">IF(B95="","",IF(ISERROR(MATCH($J95,SorP!$B$1:$B$6230,0)),"",INDIRECT("'SorP'!$A$"&amp;MATCH($J95,SorP!$B$1:$B$6230,0))))</f>
        <v/>
      </c>
      <c r="U95" s="238"/>
      <c r="V95" s="269" t="e">
        <f>IF(C95="",NA(),IF(OR(C95="Smelter not listed",C95="Smelter not yet identified"),MATCH($B95&amp;$D95,'Smelter Look-up'!$J:$J,0),MATCH($B95&amp;$C95,'Smelter Look-up'!$J:$J,0)))</f>
        <v>#N/A</v>
      </c>
      <c r="W95" s="270"/>
      <c r="X95" s="270">
        <f t="shared" ca="1" si="13"/>
        <v>0</v>
      </c>
      <c r="Y95" s="270"/>
      <c r="Z95" s="270"/>
      <c r="AB95" s="272" t="str">
        <f t="shared" si="14"/>
        <v/>
      </c>
    </row>
    <row r="96" spans="1:28" s="271" customFormat="1" ht="20.25">
      <c r="A96" s="214"/>
      <c r="B96" s="215" t="str">
        <f>IF(LEN(A96)=0,"",INDEX('Smelter Look-up'!$A:$A,MATCH($A96,'Smelter Look-up'!$E:$E,0)))</f>
        <v/>
      </c>
      <c r="C96" s="219" t="str">
        <f>IF(LEN(A96)=0,"",INDEX('Smelter Look-up'!$C:$C,MATCH($A96,'Smelter Look-up'!$E:$E,0)))</f>
        <v/>
      </c>
      <c r="D96" s="277"/>
      <c r="E96" s="215" t="str">
        <f ca="1">IF(ISERROR($V96),"",OFFSET('Smelter Look-up'!$D$4,$V96-4,0)&amp;"")</f>
        <v/>
      </c>
      <c r="F96" s="215" t="str">
        <f ca="1">IF(ISERROR($V96),"",OFFSET('Smelter Look-up'!$E$4,$V96-4,0))</f>
        <v/>
      </c>
      <c r="G96" s="215" t="str">
        <f ca="1">IF(C96=$X$4,IF(ISERROR($V96),"Enter smelter details","RMI"),IF(ISERROR($V96),"",OFFSET('Smelter Look-up'!$F$4,$V96-4,0)))</f>
        <v/>
      </c>
      <c r="H96" s="216" t="str">
        <f ca="1">IF(ISERROR($V96),"",OFFSET('Smelter Look-up'!$G$4,$V96-4,0))</f>
        <v/>
      </c>
      <c r="I96" s="217" t="str">
        <f ca="1">IF(ISERROR($V96),"",OFFSET('Smelter Look-up'!$H$4,$V96-4,0))</f>
        <v/>
      </c>
      <c r="J96" s="217" t="str">
        <f ca="1">IF(ISERROR($V96),"",OFFSET('Smelter Look-up'!$I$4,$V96-4,0))</f>
        <v/>
      </c>
      <c r="K96" s="267"/>
      <c r="L96" s="267"/>
      <c r="M96" s="267"/>
      <c r="N96" s="267"/>
      <c r="O96" s="267"/>
      <c r="P96" s="218"/>
      <c r="Q96" s="268"/>
      <c r="R96" s="215" t="str">
        <f ca="1">IF(ISERROR($V96),"",OFFSET('Smelter Look-up'!$C$4,$V96-4,0)&amp;"")</f>
        <v/>
      </c>
      <c r="S96" s="222" t="str">
        <f t="shared" ca="1" si="12"/>
        <v/>
      </c>
      <c r="T96" s="222" t="str">
        <f ca="1">IF(B96="","",IF(ISERROR(MATCH($J96,SorP!$B$1:$B$6230,0)),"",INDIRECT("'SorP'!$A$"&amp;MATCH($J96,SorP!$B$1:$B$6230,0))))</f>
        <v/>
      </c>
      <c r="U96" s="238"/>
      <c r="V96" s="269" t="e">
        <f>IF(C96="",NA(),IF(OR(C96="Smelter not listed",C96="Smelter not yet identified"),MATCH($B96&amp;$D96,'Smelter Look-up'!$J:$J,0),MATCH($B96&amp;$C96,'Smelter Look-up'!$J:$J,0)))</f>
        <v>#N/A</v>
      </c>
      <c r="W96" s="270"/>
      <c r="X96" s="270">
        <f t="shared" ca="1" si="13"/>
        <v>0</v>
      </c>
      <c r="Y96" s="270"/>
      <c r="Z96" s="270"/>
      <c r="AB96" s="272" t="str">
        <f t="shared" si="14"/>
        <v/>
      </c>
    </row>
    <row r="97" spans="1:28" s="271" customFormat="1" ht="20.25">
      <c r="A97" s="214"/>
      <c r="B97" s="215" t="str">
        <f>IF(LEN(A97)=0,"",INDEX('Smelter Look-up'!$A:$A,MATCH($A97,'Smelter Look-up'!$E:$E,0)))</f>
        <v/>
      </c>
      <c r="C97" s="219" t="str">
        <f>IF(LEN(A97)=0,"",INDEX('Smelter Look-up'!$C:$C,MATCH($A97,'Smelter Look-up'!$E:$E,0)))</f>
        <v/>
      </c>
      <c r="D97" s="277"/>
      <c r="E97" s="215" t="str">
        <f ca="1">IF(ISERROR($V97),"",OFFSET('Smelter Look-up'!$D$4,$V97-4,0)&amp;"")</f>
        <v/>
      </c>
      <c r="F97" s="215" t="str">
        <f ca="1">IF(ISERROR($V97),"",OFFSET('Smelter Look-up'!$E$4,$V97-4,0))</f>
        <v/>
      </c>
      <c r="G97" s="215" t="str">
        <f ca="1">IF(C97=$X$4,IF(ISERROR($V97),"Enter smelter details","RMI"),IF(ISERROR($V97),"",OFFSET('Smelter Look-up'!$F$4,$V97-4,0)))</f>
        <v/>
      </c>
      <c r="H97" s="216" t="str">
        <f ca="1">IF(ISERROR($V97),"",OFFSET('Smelter Look-up'!$G$4,$V97-4,0))</f>
        <v/>
      </c>
      <c r="I97" s="217" t="str">
        <f ca="1">IF(ISERROR($V97),"",OFFSET('Smelter Look-up'!$H$4,$V97-4,0))</f>
        <v/>
      </c>
      <c r="J97" s="217" t="str">
        <f ca="1">IF(ISERROR($V97),"",OFFSET('Smelter Look-up'!$I$4,$V97-4,0))</f>
        <v/>
      </c>
      <c r="K97" s="267"/>
      <c r="L97" s="267"/>
      <c r="M97" s="267"/>
      <c r="N97" s="267"/>
      <c r="O97" s="267"/>
      <c r="P97" s="218"/>
      <c r="Q97" s="268"/>
      <c r="R97" s="215" t="str">
        <f ca="1">IF(ISERROR($V97),"",OFFSET('Smelter Look-up'!$C$4,$V97-4,0)&amp;"")</f>
        <v/>
      </c>
      <c r="S97" s="222" t="str">
        <f t="shared" ca="1" si="12"/>
        <v/>
      </c>
      <c r="T97" s="222" t="str">
        <f ca="1">IF(B97="","",IF(ISERROR(MATCH($J97,SorP!$B$1:$B$6230,0)),"",INDIRECT("'SorP'!$A$"&amp;MATCH($J97,SorP!$B$1:$B$6230,0))))</f>
        <v/>
      </c>
      <c r="U97" s="238"/>
      <c r="V97" s="269" t="e">
        <f>IF(C97="",NA(),IF(OR(C97="Smelter not listed",C97="Smelter not yet identified"),MATCH($B97&amp;$D97,'Smelter Look-up'!$J:$J,0),MATCH($B97&amp;$C97,'Smelter Look-up'!$J:$J,0)))</f>
        <v>#N/A</v>
      </c>
      <c r="W97" s="270"/>
      <c r="X97" s="270">
        <f t="shared" ca="1" si="13"/>
        <v>0</v>
      </c>
      <c r="Y97" s="270"/>
      <c r="Z97" s="270"/>
      <c r="AB97" s="272" t="str">
        <f t="shared" si="14"/>
        <v/>
      </c>
    </row>
    <row r="98" spans="1:28" s="271" customFormat="1" ht="20.25">
      <c r="A98" s="214"/>
      <c r="B98" s="215" t="str">
        <f>IF(LEN(A98)=0,"",INDEX('Smelter Look-up'!$A:$A,MATCH($A98,'Smelter Look-up'!$E:$E,0)))</f>
        <v/>
      </c>
      <c r="C98" s="219" t="str">
        <f>IF(LEN(A98)=0,"",INDEX('Smelter Look-up'!$C:$C,MATCH($A98,'Smelter Look-up'!$E:$E,0)))</f>
        <v/>
      </c>
      <c r="D98" s="277"/>
      <c r="E98" s="215" t="str">
        <f ca="1">IF(ISERROR($V98),"",OFFSET('Smelter Look-up'!$D$4,$V98-4,0)&amp;"")</f>
        <v/>
      </c>
      <c r="F98" s="215" t="str">
        <f ca="1">IF(ISERROR($V98),"",OFFSET('Smelter Look-up'!$E$4,$V98-4,0))</f>
        <v/>
      </c>
      <c r="G98" s="215" t="str">
        <f ca="1">IF(C98=$X$4,IF(ISERROR($V98),"Enter smelter details","RMI"),IF(ISERROR($V98),"",OFFSET('Smelter Look-up'!$F$4,$V98-4,0)))</f>
        <v/>
      </c>
      <c r="H98" s="216" t="str">
        <f ca="1">IF(ISERROR($V98),"",OFFSET('Smelter Look-up'!$G$4,$V98-4,0))</f>
        <v/>
      </c>
      <c r="I98" s="217" t="str">
        <f ca="1">IF(ISERROR($V98),"",OFFSET('Smelter Look-up'!$H$4,$V98-4,0))</f>
        <v/>
      </c>
      <c r="J98" s="217" t="str">
        <f ca="1">IF(ISERROR($V98),"",OFFSET('Smelter Look-up'!$I$4,$V98-4,0))</f>
        <v/>
      </c>
      <c r="K98" s="267"/>
      <c r="L98" s="267"/>
      <c r="M98" s="267"/>
      <c r="N98" s="267"/>
      <c r="O98" s="267"/>
      <c r="P98" s="218"/>
      <c r="Q98" s="268"/>
      <c r="R98" s="215" t="str">
        <f ca="1">IF(ISERROR($V98),"",OFFSET('Smelter Look-up'!$C$4,$V98-4,0)&amp;"")</f>
        <v/>
      </c>
      <c r="S98" s="222" t="str">
        <f t="shared" ca="1" si="12"/>
        <v/>
      </c>
      <c r="T98" s="222" t="str">
        <f ca="1">IF(B98="","",IF(ISERROR(MATCH($J98,SorP!$B$1:$B$6230,0)),"",INDIRECT("'SorP'!$A$"&amp;MATCH($J98,SorP!$B$1:$B$6230,0))))</f>
        <v/>
      </c>
      <c r="U98" s="238"/>
      <c r="V98" s="269" t="e">
        <f>IF(C98="",NA(),IF(OR(C98="Smelter not listed",C98="Smelter not yet identified"),MATCH($B98&amp;$D98,'Smelter Look-up'!$J:$J,0),MATCH($B98&amp;$C98,'Smelter Look-up'!$J:$J,0)))</f>
        <v>#N/A</v>
      </c>
      <c r="W98" s="270"/>
      <c r="X98" s="270">
        <f t="shared" ca="1" si="13"/>
        <v>0</v>
      </c>
      <c r="Y98" s="270"/>
      <c r="Z98" s="270"/>
      <c r="AB98" s="272" t="str">
        <f t="shared" si="14"/>
        <v/>
      </c>
    </row>
    <row r="99" spans="1:28" s="271" customFormat="1" ht="20.25">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12"/>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3"/>
        <v>0</v>
      </c>
      <c r="Y99" s="270"/>
      <c r="Z99" s="270"/>
      <c r="AB99" s="272" t="str">
        <f t="shared" si="14"/>
        <v/>
      </c>
    </row>
    <row r="100" spans="1:28" s="271" customFormat="1" ht="20.25">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12"/>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3"/>
        <v>0</v>
      </c>
      <c r="Y100" s="270"/>
      <c r="Z100" s="270"/>
      <c r="AB100" s="272" t="str">
        <f t="shared" si="14"/>
        <v/>
      </c>
    </row>
    <row r="101" spans="1:28" s="271" customFormat="1" ht="20.25">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ca="1" si="12"/>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ca="1" si="13"/>
        <v>0</v>
      </c>
      <c r="Y101" s="270"/>
      <c r="Z101" s="270"/>
      <c r="AB101" s="272" t="str">
        <f t="shared" si="14"/>
        <v/>
      </c>
    </row>
    <row r="102" spans="1:28" s="271" customFormat="1" ht="20.25">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ref="X102:X132" ca="1" si="16">IF(AND(C102="Smelter not listed",OR(LEN(D102)=0,LEN(E102)=0)),1,0)</f>
        <v>0</v>
      </c>
      <c r="Y102" s="270"/>
      <c r="Z102" s="270"/>
      <c r="AB102" s="272" t="str">
        <f t="shared" ref="AB102:AB132" si="17">B102&amp;C102</f>
        <v/>
      </c>
    </row>
    <row r="103" spans="1:28" s="271" customFormat="1" ht="20.25">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5"/>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6"/>
        <v>0</v>
      </c>
      <c r="Y103" s="270"/>
      <c r="Z103" s="270"/>
      <c r="AB103" s="272" t="str">
        <f t="shared" si="17"/>
        <v/>
      </c>
    </row>
    <row r="104" spans="1:28" s="271" customFormat="1" ht="20.25">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5"/>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6"/>
        <v>0</v>
      </c>
      <c r="Y104" s="270"/>
      <c r="Z104" s="270"/>
      <c r="AB104" s="272" t="str">
        <f t="shared" si="17"/>
        <v/>
      </c>
    </row>
    <row r="105" spans="1:28" s="271" customFormat="1" ht="20.25">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5"/>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6"/>
        <v>0</v>
      </c>
      <c r="Y105" s="270"/>
      <c r="Z105" s="270"/>
      <c r="AB105" s="272" t="str">
        <f t="shared" si="17"/>
        <v/>
      </c>
    </row>
    <row r="106" spans="1:28" s="271" customFormat="1" ht="20.25">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5"/>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6"/>
        <v>0</v>
      </c>
      <c r="Y106" s="270"/>
      <c r="Z106" s="270"/>
      <c r="AB106" s="272" t="str">
        <f t="shared" si="17"/>
        <v/>
      </c>
    </row>
    <row r="107" spans="1:28" s="271" customFormat="1" ht="20.25">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5"/>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6"/>
        <v>0</v>
      </c>
      <c r="Y107" s="270"/>
      <c r="Z107" s="270"/>
      <c r="AB107" s="272" t="str">
        <f t="shared" si="17"/>
        <v/>
      </c>
    </row>
    <row r="108" spans="1:28" s="271" customFormat="1" ht="20.25">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5"/>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6"/>
        <v>0</v>
      </c>
      <c r="Y108" s="270"/>
      <c r="Z108" s="270"/>
      <c r="AB108" s="272" t="str">
        <f t="shared" si="17"/>
        <v/>
      </c>
    </row>
    <row r="109" spans="1:28" s="271" customFormat="1" ht="20.25">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5"/>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6"/>
        <v>0</v>
      </c>
      <c r="Y109" s="270"/>
      <c r="Z109" s="270"/>
      <c r="AB109" s="272" t="str">
        <f t="shared" si="17"/>
        <v/>
      </c>
    </row>
    <row r="110" spans="1:28" s="271" customFormat="1" ht="20.25">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5"/>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6"/>
        <v>0</v>
      </c>
      <c r="Y110" s="270"/>
      <c r="Z110" s="270"/>
      <c r="AB110" s="272" t="str">
        <f t="shared" si="17"/>
        <v/>
      </c>
    </row>
    <row r="111" spans="1:28" s="271" customFormat="1" ht="20.25">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5"/>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6"/>
        <v>0</v>
      </c>
      <c r="Y111" s="270"/>
      <c r="Z111" s="270"/>
      <c r="AB111" s="272" t="str">
        <f t="shared" si="17"/>
        <v/>
      </c>
    </row>
    <row r="112" spans="1:28" s="271" customFormat="1" ht="20.25">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5"/>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6"/>
        <v>0</v>
      </c>
      <c r="Y112" s="270"/>
      <c r="Z112" s="270"/>
      <c r="AB112" s="272" t="str">
        <f t="shared" si="17"/>
        <v/>
      </c>
    </row>
    <row r="113" spans="1:28" s="271" customFormat="1" ht="20.25">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5"/>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6"/>
        <v>0</v>
      </c>
      <c r="Y113" s="270"/>
      <c r="Z113" s="270"/>
      <c r="AB113" s="272" t="str">
        <f t="shared" si="17"/>
        <v/>
      </c>
    </row>
    <row r="114" spans="1:28" s="271" customFormat="1" ht="20.25">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5"/>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6"/>
        <v>0</v>
      </c>
      <c r="Y114" s="270"/>
      <c r="Z114" s="270"/>
      <c r="AB114" s="272" t="str">
        <f t="shared" si="17"/>
        <v/>
      </c>
    </row>
    <row r="115" spans="1:28" s="271" customFormat="1" ht="20.25">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5"/>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6"/>
        <v>0</v>
      </c>
      <c r="Y115" s="270"/>
      <c r="Z115" s="270"/>
      <c r="AB115" s="272" t="str">
        <f t="shared" si="17"/>
        <v/>
      </c>
    </row>
    <row r="116" spans="1:28" s="271" customFormat="1" ht="20.25">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5"/>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6"/>
        <v>0</v>
      </c>
      <c r="Y116" s="270"/>
      <c r="Z116" s="270"/>
      <c r="AB116" s="272" t="str">
        <f t="shared" si="17"/>
        <v/>
      </c>
    </row>
    <row r="117" spans="1:28" s="271" customFormat="1" ht="20.25">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5"/>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6"/>
        <v>0</v>
      </c>
      <c r="Y117" s="270"/>
      <c r="Z117" s="270"/>
      <c r="AB117" s="272" t="str">
        <f t="shared" si="17"/>
        <v/>
      </c>
    </row>
    <row r="118" spans="1:28" s="271" customFormat="1" ht="20.25">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5"/>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6"/>
        <v>0</v>
      </c>
      <c r="Y118" s="270"/>
      <c r="Z118" s="270"/>
      <c r="AB118" s="272" t="str">
        <f t="shared" si="17"/>
        <v/>
      </c>
    </row>
    <row r="119" spans="1:28" s="271" customFormat="1" ht="20.25">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5"/>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6"/>
        <v>0</v>
      </c>
      <c r="Y119" s="270"/>
      <c r="Z119" s="270"/>
      <c r="AB119" s="272" t="str">
        <f t="shared" si="17"/>
        <v/>
      </c>
    </row>
    <row r="120" spans="1:28" s="271" customFormat="1" ht="20.25">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5"/>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6"/>
        <v>0</v>
      </c>
      <c r="Y120" s="270"/>
      <c r="Z120" s="270"/>
      <c r="AB120" s="272" t="str">
        <f t="shared" si="17"/>
        <v/>
      </c>
    </row>
    <row r="121" spans="1:28" s="271" customFormat="1" ht="20.25">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5"/>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6"/>
        <v>0</v>
      </c>
      <c r="Y121" s="270"/>
      <c r="Z121" s="270"/>
      <c r="AB121" s="272" t="str">
        <f t="shared" si="17"/>
        <v/>
      </c>
    </row>
    <row r="122" spans="1:28" s="271" customFormat="1" ht="20.25">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5"/>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6"/>
        <v>0</v>
      </c>
      <c r="Y122" s="270"/>
      <c r="Z122" s="270"/>
      <c r="AB122" s="272" t="str">
        <f t="shared" si="17"/>
        <v/>
      </c>
    </row>
    <row r="123" spans="1:28" s="271" customFormat="1" ht="20.25">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5"/>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6"/>
        <v>0</v>
      </c>
      <c r="Y123" s="270"/>
      <c r="Z123" s="270"/>
      <c r="AB123" s="272" t="str">
        <f t="shared" si="17"/>
        <v/>
      </c>
    </row>
    <row r="124" spans="1:28" s="271" customFormat="1" ht="20.25">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5"/>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6"/>
        <v>0</v>
      </c>
      <c r="Y124" s="270"/>
      <c r="Z124" s="270"/>
      <c r="AB124" s="272" t="str">
        <f t="shared" si="17"/>
        <v/>
      </c>
    </row>
    <row r="125" spans="1:28" s="271" customFormat="1" ht="20.25">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5"/>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6"/>
        <v>0</v>
      </c>
      <c r="Y125" s="270"/>
      <c r="Z125" s="270"/>
      <c r="AB125" s="272" t="str">
        <f t="shared" si="17"/>
        <v/>
      </c>
    </row>
    <row r="126" spans="1:28" s="271" customFormat="1" ht="20.25">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5"/>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6"/>
        <v>0</v>
      </c>
      <c r="Y126" s="270"/>
      <c r="Z126" s="270"/>
      <c r="AB126" s="272" t="str">
        <f t="shared" si="17"/>
        <v/>
      </c>
    </row>
    <row r="127" spans="1:28" s="271" customFormat="1" ht="20.25">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5"/>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6"/>
        <v>0</v>
      </c>
      <c r="Y127" s="270"/>
      <c r="Z127" s="270"/>
      <c r="AB127" s="272" t="str">
        <f t="shared" si="17"/>
        <v/>
      </c>
    </row>
    <row r="128" spans="1:28" s="271" customFormat="1" ht="20.25">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5"/>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6"/>
        <v>0</v>
      </c>
      <c r="Y128" s="270"/>
      <c r="Z128" s="270"/>
      <c r="AB128" s="272" t="str">
        <f t="shared" si="17"/>
        <v/>
      </c>
    </row>
    <row r="129" spans="1:28" s="271" customFormat="1" ht="20.25">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ca="1" si="15"/>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ca="1" si="16"/>
        <v>0</v>
      </c>
      <c r="Y129" s="270"/>
      <c r="Z129" s="270"/>
      <c r="AB129" s="272" t="str">
        <f t="shared" si="17"/>
        <v/>
      </c>
    </row>
    <row r="130" spans="1:28" s="271" customFormat="1" ht="20.25">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ca="1" si="15"/>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ca="1" si="16"/>
        <v>0</v>
      </c>
      <c r="Y130" s="270"/>
      <c r="Z130" s="270"/>
      <c r="AB130" s="272" t="str">
        <f t="shared" si="17"/>
        <v/>
      </c>
    </row>
    <row r="131" spans="1:28" s="271" customFormat="1" ht="20.25">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5"/>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6"/>
        <v>0</v>
      </c>
      <c r="Y131" s="270"/>
      <c r="Z131" s="270"/>
      <c r="AB131" s="272" t="str">
        <f t="shared" si="17"/>
        <v/>
      </c>
    </row>
    <row r="132" spans="1:28" s="271" customFormat="1" ht="20.25">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ca="1" si="15"/>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ca="1" si="16"/>
        <v>0</v>
      </c>
      <c r="Y132" s="270"/>
      <c r="Z132" s="270"/>
      <c r="AB132" s="272" t="str">
        <f t="shared" si="17"/>
        <v/>
      </c>
    </row>
    <row r="133" spans="1:28" s="271" customFormat="1" ht="20.25">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ref="X133" ca="1" si="19">IF(AND(C133="Smelter not listed",OR(LEN(D133)=0,LEN(E133)=0)),1,0)</f>
        <v>0</v>
      </c>
      <c r="Y133" s="270"/>
      <c r="Z133" s="270"/>
      <c r="AB133" s="272" t="str">
        <f t="shared" ref="AB133" si="20">B133&amp;C133</f>
        <v/>
      </c>
    </row>
    <row r="134" spans="1:28" s="271" customFormat="1" ht="20.25">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ref="X134:X165" ca="1" si="22">IF(AND(C134="Smelter not listed",OR(LEN(D134)=0,LEN(E134)=0)),1,0)</f>
        <v>0</v>
      </c>
      <c r="Y134" s="270"/>
      <c r="Z134" s="270"/>
      <c r="AB134" s="272" t="str">
        <f t="shared" ref="AB134:AB165" si="23">B134&amp;C134</f>
        <v/>
      </c>
    </row>
    <row r="135" spans="1:28" s="271" customFormat="1" ht="20.25">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21"/>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22"/>
        <v>0</v>
      </c>
      <c r="Y135" s="270"/>
      <c r="Z135" s="270"/>
      <c r="AB135" s="272" t="str">
        <f t="shared" si="23"/>
        <v/>
      </c>
    </row>
    <row r="136" spans="1:28" s="271" customFormat="1" ht="20.25">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21"/>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22"/>
        <v>0</v>
      </c>
      <c r="Y136" s="270"/>
      <c r="Z136" s="270"/>
      <c r="AB136" s="272" t="str">
        <f t="shared" si="23"/>
        <v/>
      </c>
    </row>
    <row r="137" spans="1:28" s="271" customFormat="1" ht="20.25">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21"/>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22"/>
        <v>0</v>
      </c>
      <c r="Y137" s="270"/>
      <c r="Z137" s="270"/>
      <c r="AB137" s="272" t="str">
        <f t="shared" si="23"/>
        <v/>
      </c>
    </row>
    <row r="138" spans="1:28" s="271" customFormat="1" ht="20.25">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21"/>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22"/>
        <v>0</v>
      </c>
      <c r="Y138" s="270"/>
      <c r="Z138" s="270"/>
      <c r="AB138" s="272" t="str">
        <f t="shared" si="23"/>
        <v/>
      </c>
    </row>
    <row r="139" spans="1:28" s="271" customFormat="1" ht="20.25">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21"/>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22"/>
        <v>0</v>
      </c>
      <c r="Y139" s="270"/>
      <c r="Z139" s="270"/>
      <c r="AB139" s="272" t="str">
        <f t="shared" si="23"/>
        <v/>
      </c>
    </row>
    <row r="140" spans="1:28" s="271" customFormat="1" ht="20.25">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21"/>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22"/>
        <v>0</v>
      </c>
      <c r="Y140" s="270"/>
      <c r="Z140" s="270"/>
      <c r="AB140" s="272" t="str">
        <f t="shared" si="23"/>
        <v/>
      </c>
    </row>
    <row r="141" spans="1:28" s="271" customFormat="1" ht="20.25">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21"/>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22"/>
        <v>0</v>
      </c>
      <c r="Y141" s="270"/>
      <c r="Z141" s="270"/>
      <c r="AB141" s="272" t="str">
        <f t="shared" si="23"/>
        <v/>
      </c>
    </row>
    <row r="142" spans="1:28" s="271" customFormat="1" ht="20.25">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21"/>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22"/>
        <v>0</v>
      </c>
      <c r="Y142" s="270"/>
      <c r="Z142" s="270"/>
      <c r="AB142" s="272" t="str">
        <f t="shared" si="23"/>
        <v/>
      </c>
    </row>
    <row r="143" spans="1:28" s="271" customFormat="1" ht="20.25">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21"/>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22"/>
        <v>0</v>
      </c>
      <c r="Y143" s="270"/>
      <c r="Z143" s="270"/>
      <c r="AB143" s="272" t="str">
        <f t="shared" si="23"/>
        <v/>
      </c>
    </row>
    <row r="144" spans="1:28" s="271" customFormat="1" ht="20.25">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21"/>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22"/>
        <v>0</v>
      </c>
      <c r="Y144" s="270"/>
      <c r="Z144" s="270"/>
      <c r="AB144" s="272" t="str">
        <f t="shared" si="23"/>
        <v/>
      </c>
    </row>
    <row r="145" spans="1:28" s="271" customFormat="1" ht="20.25">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21"/>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22"/>
        <v>0</v>
      </c>
      <c r="Y145" s="270"/>
      <c r="Z145" s="270"/>
      <c r="AB145" s="272" t="str">
        <f t="shared" si="23"/>
        <v/>
      </c>
    </row>
    <row r="146" spans="1:28" s="271" customFormat="1" ht="20.25">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21"/>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22"/>
        <v>0</v>
      </c>
      <c r="Y146" s="270"/>
      <c r="Z146" s="270"/>
      <c r="AB146" s="272" t="str">
        <f t="shared" si="23"/>
        <v/>
      </c>
    </row>
    <row r="147" spans="1:28" s="271" customFormat="1" ht="20.25">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21"/>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22"/>
        <v>0</v>
      </c>
      <c r="Y147" s="270"/>
      <c r="Z147" s="270"/>
      <c r="AB147" s="272" t="str">
        <f t="shared" si="23"/>
        <v/>
      </c>
    </row>
    <row r="148" spans="1:28" s="271" customFormat="1" ht="20.25">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21"/>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22"/>
        <v>0</v>
      </c>
      <c r="Y148" s="270"/>
      <c r="Z148" s="270"/>
      <c r="AB148" s="272" t="str">
        <f t="shared" si="23"/>
        <v/>
      </c>
    </row>
    <row r="149" spans="1:28" s="271" customFormat="1" ht="20.25">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21"/>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22"/>
        <v>0</v>
      </c>
      <c r="Y149" s="270"/>
      <c r="Z149" s="270"/>
      <c r="AB149" s="272" t="str">
        <f t="shared" si="23"/>
        <v/>
      </c>
    </row>
    <row r="150" spans="1:28" s="271" customFormat="1" ht="20.25">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21"/>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22"/>
        <v>0</v>
      </c>
      <c r="Y150" s="270"/>
      <c r="Z150" s="270"/>
      <c r="AB150" s="272" t="str">
        <f t="shared" si="23"/>
        <v/>
      </c>
    </row>
    <row r="151" spans="1:28" s="271" customFormat="1" ht="20.25">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21"/>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22"/>
        <v>0</v>
      </c>
      <c r="Y151" s="270"/>
      <c r="Z151" s="270"/>
      <c r="AB151" s="272" t="str">
        <f t="shared" si="23"/>
        <v/>
      </c>
    </row>
    <row r="152" spans="1:28" s="271" customFormat="1" ht="20.25">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21"/>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22"/>
        <v>0</v>
      </c>
      <c r="Y152" s="270"/>
      <c r="Z152" s="270"/>
      <c r="AB152" s="272" t="str">
        <f t="shared" si="23"/>
        <v/>
      </c>
    </row>
    <row r="153" spans="1:28" s="271" customFormat="1" ht="20.25">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21"/>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22"/>
        <v>0</v>
      </c>
      <c r="Y153" s="270"/>
      <c r="Z153" s="270"/>
      <c r="AB153" s="272" t="str">
        <f t="shared" si="23"/>
        <v/>
      </c>
    </row>
    <row r="154" spans="1:28" s="271" customFormat="1" ht="20.25">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21"/>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22"/>
        <v>0</v>
      </c>
      <c r="Y154" s="270"/>
      <c r="Z154" s="270"/>
      <c r="AB154" s="272" t="str">
        <f t="shared" si="23"/>
        <v/>
      </c>
    </row>
    <row r="155" spans="1:28" s="271" customFormat="1" ht="20.25">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21"/>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22"/>
        <v>0</v>
      </c>
      <c r="Y155" s="270"/>
      <c r="Z155" s="270"/>
      <c r="AB155" s="272" t="str">
        <f t="shared" si="23"/>
        <v/>
      </c>
    </row>
    <row r="156" spans="1:28" s="271" customFormat="1" ht="20.25">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21"/>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22"/>
        <v>0</v>
      </c>
      <c r="Y156" s="270"/>
      <c r="Z156" s="270"/>
      <c r="AB156" s="272" t="str">
        <f t="shared" si="23"/>
        <v/>
      </c>
    </row>
    <row r="157" spans="1:28" s="271" customFormat="1" ht="20.25">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21"/>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22"/>
        <v>0</v>
      </c>
      <c r="Y157" s="270"/>
      <c r="Z157" s="270"/>
      <c r="AB157" s="272" t="str">
        <f t="shared" si="23"/>
        <v/>
      </c>
    </row>
    <row r="158" spans="1:28" s="271" customFormat="1" ht="20.25">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21"/>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22"/>
        <v>0</v>
      </c>
      <c r="Y158" s="270"/>
      <c r="Z158" s="270"/>
      <c r="AB158" s="272" t="str">
        <f t="shared" si="23"/>
        <v/>
      </c>
    </row>
    <row r="159" spans="1:28" s="271" customFormat="1" ht="20.25">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21"/>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22"/>
        <v>0</v>
      </c>
      <c r="Y159" s="270"/>
      <c r="Z159" s="270"/>
      <c r="AB159" s="272" t="str">
        <f t="shared" si="23"/>
        <v/>
      </c>
    </row>
    <row r="160" spans="1:28" s="271" customFormat="1" ht="20.25">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21"/>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22"/>
        <v>0</v>
      </c>
      <c r="Y160" s="270"/>
      <c r="Z160" s="270"/>
      <c r="AB160" s="272" t="str">
        <f t="shared" si="23"/>
        <v/>
      </c>
    </row>
    <row r="161" spans="1:28" s="271" customFormat="1" ht="20.25">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21"/>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22"/>
        <v>0</v>
      </c>
      <c r="Y161" s="270"/>
      <c r="Z161" s="270"/>
      <c r="AB161" s="272" t="str">
        <f t="shared" si="23"/>
        <v/>
      </c>
    </row>
    <row r="162" spans="1:28" s="271" customFormat="1" ht="20.25">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ca="1" si="21"/>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ca="1" si="22"/>
        <v>0</v>
      </c>
      <c r="Y162" s="270"/>
      <c r="Z162" s="270"/>
      <c r="AB162" s="272" t="str">
        <f t="shared" si="23"/>
        <v/>
      </c>
    </row>
    <row r="163" spans="1:28" s="271" customFormat="1" ht="20.25">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21"/>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22"/>
        <v>0</v>
      </c>
      <c r="Y163" s="270"/>
      <c r="Z163" s="270"/>
      <c r="AB163" s="272" t="str">
        <f t="shared" si="23"/>
        <v/>
      </c>
    </row>
    <row r="164" spans="1:28" s="271" customFormat="1" ht="20.25">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21"/>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22"/>
        <v>0</v>
      </c>
      <c r="Y164" s="270"/>
      <c r="Z164" s="270"/>
      <c r="AB164" s="272" t="str">
        <f t="shared" si="23"/>
        <v/>
      </c>
    </row>
    <row r="165" spans="1:28" s="271" customFormat="1" ht="20.25">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ca="1" si="21"/>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ca="1" si="22"/>
        <v>0</v>
      </c>
      <c r="Y165" s="270"/>
      <c r="Z165" s="270"/>
      <c r="AB165" s="272" t="str">
        <f t="shared" si="23"/>
        <v/>
      </c>
    </row>
    <row r="166" spans="1:28" s="271" customFormat="1" ht="20.25">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ref="X166:X196" ca="1" si="25">IF(AND(C166="Smelter not listed",OR(LEN(D166)=0,LEN(E166)=0)),1,0)</f>
        <v>0</v>
      </c>
      <c r="Y166" s="270"/>
      <c r="Z166" s="270"/>
      <c r="AB166" s="272" t="str">
        <f t="shared" ref="AB166:AB196" si="26">B166&amp;C166</f>
        <v/>
      </c>
    </row>
    <row r="167" spans="1:28" s="271" customFormat="1" ht="20.25">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4"/>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5"/>
        <v>0</v>
      </c>
      <c r="Y167" s="270"/>
      <c r="Z167" s="270"/>
      <c r="AB167" s="272" t="str">
        <f t="shared" si="26"/>
        <v/>
      </c>
    </row>
    <row r="168" spans="1:28" s="271" customFormat="1" ht="20.25">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4"/>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5"/>
        <v>0</v>
      </c>
      <c r="Y168" s="270"/>
      <c r="Z168" s="270"/>
      <c r="AB168" s="272" t="str">
        <f t="shared" si="26"/>
        <v/>
      </c>
    </row>
    <row r="169" spans="1:28" s="271" customFormat="1" ht="20.25">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4"/>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5"/>
        <v>0</v>
      </c>
      <c r="Y169" s="270"/>
      <c r="Z169" s="270"/>
      <c r="AB169" s="272" t="str">
        <f t="shared" si="26"/>
        <v/>
      </c>
    </row>
    <row r="170" spans="1:28" s="271" customFormat="1" ht="20.25">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4"/>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5"/>
        <v>0</v>
      </c>
      <c r="Y170" s="270"/>
      <c r="Z170" s="270"/>
      <c r="AB170" s="272" t="str">
        <f t="shared" si="26"/>
        <v/>
      </c>
    </row>
    <row r="171" spans="1:28" s="271" customFormat="1" ht="20.25">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4"/>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5"/>
        <v>0</v>
      </c>
      <c r="Y171" s="270"/>
      <c r="Z171" s="270"/>
      <c r="AB171" s="272" t="str">
        <f t="shared" si="26"/>
        <v/>
      </c>
    </row>
    <row r="172" spans="1:28" s="271" customFormat="1" ht="20.25">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4"/>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5"/>
        <v>0</v>
      </c>
      <c r="Y172" s="270"/>
      <c r="Z172" s="270"/>
      <c r="AB172" s="272" t="str">
        <f t="shared" si="26"/>
        <v/>
      </c>
    </row>
    <row r="173" spans="1:28" s="271" customFormat="1" ht="20.25">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4"/>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5"/>
        <v>0</v>
      </c>
      <c r="Y173" s="270"/>
      <c r="Z173" s="270"/>
      <c r="AB173" s="272" t="str">
        <f t="shared" si="26"/>
        <v/>
      </c>
    </row>
    <row r="174" spans="1:28" s="271" customFormat="1" ht="20.25">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4"/>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5"/>
        <v>0</v>
      </c>
      <c r="Y174" s="270"/>
      <c r="Z174" s="270"/>
      <c r="AB174" s="272" t="str">
        <f t="shared" si="26"/>
        <v/>
      </c>
    </row>
    <row r="175" spans="1:28" s="271" customFormat="1" ht="20.25">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4"/>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5"/>
        <v>0</v>
      </c>
      <c r="Y175" s="270"/>
      <c r="Z175" s="270"/>
      <c r="AB175" s="272" t="str">
        <f t="shared" si="26"/>
        <v/>
      </c>
    </row>
    <row r="176" spans="1:28" s="271" customFormat="1" ht="20.25">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4"/>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5"/>
        <v>0</v>
      </c>
      <c r="Y176" s="270"/>
      <c r="Z176" s="270"/>
      <c r="AB176" s="272" t="str">
        <f t="shared" si="26"/>
        <v/>
      </c>
    </row>
    <row r="177" spans="1:28" s="271" customFormat="1" ht="20.25">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4"/>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5"/>
        <v>0</v>
      </c>
      <c r="Y177" s="270"/>
      <c r="Z177" s="270"/>
      <c r="AB177" s="272" t="str">
        <f t="shared" si="26"/>
        <v/>
      </c>
    </row>
    <row r="178" spans="1:28" s="271" customFormat="1" ht="20.25">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4"/>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5"/>
        <v>0</v>
      </c>
      <c r="Y178" s="270"/>
      <c r="Z178" s="270"/>
      <c r="AB178" s="272" t="str">
        <f t="shared" si="26"/>
        <v/>
      </c>
    </row>
    <row r="179" spans="1:28" s="271" customFormat="1" ht="20.25">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4"/>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5"/>
        <v>0</v>
      </c>
      <c r="Y179" s="270"/>
      <c r="Z179" s="270"/>
      <c r="AB179" s="272" t="str">
        <f t="shared" si="26"/>
        <v/>
      </c>
    </row>
    <row r="180" spans="1:28" s="271" customFormat="1" ht="20.25">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4"/>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5"/>
        <v>0</v>
      </c>
      <c r="Y180" s="270"/>
      <c r="Z180" s="270"/>
      <c r="AB180" s="272" t="str">
        <f t="shared" si="26"/>
        <v/>
      </c>
    </row>
    <row r="181" spans="1:28" s="271" customFormat="1" ht="20.25">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4"/>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5"/>
        <v>0</v>
      </c>
      <c r="Y181" s="270"/>
      <c r="Z181" s="270"/>
      <c r="AB181" s="272" t="str">
        <f t="shared" si="26"/>
        <v/>
      </c>
    </row>
    <row r="182" spans="1:28" s="271" customFormat="1" ht="20.25">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4"/>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5"/>
        <v>0</v>
      </c>
      <c r="Y182" s="270"/>
      <c r="Z182" s="270"/>
      <c r="AB182" s="272" t="str">
        <f t="shared" si="26"/>
        <v/>
      </c>
    </row>
    <row r="183" spans="1:28" s="271" customFormat="1" ht="20.25">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4"/>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5"/>
        <v>0</v>
      </c>
      <c r="Y183" s="270"/>
      <c r="Z183" s="270"/>
      <c r="AB183" s="272" t="str">
        <f t="shared" si="26"/>
        <v/>
      </c>
    </row>
    <row r="184" spans="1:28" s="271" customFormat="1" ht="20.25">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4"/>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5"/>
        <v>0</v>
      </c>
      <c r="Y184" s="270"/>
      <c r="Z184" s="270"/>
      <c r="AB184" s="272" t="str">
        <f t="shared" si="26"/>
        <v/>
      </c>
    </row>
    <row r="185" spans="1:28" s="271" customFormat="1" ht="20.25">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4"/>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5"/>
        <v>0</v>
      </c>
      <c r="Y185" s="270"/>
      <c r="Z185" s="270"/>
      <c r="AB185" s="272" t="str">
        <f t="shared" si="26"/>
        <v/>
      </c>
    </row>
    <row r="186" spans="1:28" s="271" customFormat="1" ht="20.25">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4"/>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5"/>
        <v>0</v>
      </c>
      <c r="Y186" s="270"/>
      <c r="Z186" s="270"/>
      <c r="AB186" s="272" t="str">
        <f t="shared" si="26"/>
        <v/>
      </c>
    </row>
    <row r="187" spans="1:28" s="271" customFormat="1" ht="20.25">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4"/>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5"/>
        <v>0</v>
      </c>
      <c r="Y187" s="270"/>
      <c r="Z187" s="270"/>
      <c r="AB187" s="272" t="str">
        <f t="shared" si="26"/>
        <v/>
      </c>
    </row>
    <row r="188" spans="1:28" s="271" customFormat="1" ht="20.25">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4"/>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5"/>
        <v>0</v>
      </c>
      <c r="Y188" s="270"/>
      <c r="Z188" s="270"/>
      <c r="AB188" s="272" t="str">
        <f t="shared" si="26"/>
        <v/>
      </c>
    </row>
    <row r="189" spans="1:28" s="271" customFormat="1" ht="20.25">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4"/>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5"/>
        <v>0</v>
      </c>
      <c r="Y189" s="270"/>
      <c r="Z189" s="270"/>
      <c r="AB189" s="272" t="str">
        <f t="shared" si="26"/>
        <v/>
      </c>
    </row>
    <row r="190" spans="1:28" s="271" customFormat="1" ht="20.25">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4"/>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5"/>
        <v>0</v>
      </c>
      <c r="Y190" s="270"/>
      <c r="Z190" s="270"/>
      <c r="AB190" s="272" t="str">
        <f t="shared" si="26"/>
        <v/>
      </c>
    </row>
    <row r="191" spans="1:28" s="271" customFormat="1" ht="20.25">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4"/>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5"/>
        <v>0</v>
      </c>
      <c r="Y191" s="270"/>
      <c r="Z191" s="270"/>
      <c r="AB191" s="272" t="str">
        <f t="shared" si="26"/>
        <v/>
      </c>
    </row>
    <row r="192" spans="1:28" s="271" customFormat="1" ht="20.25">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4"/>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5"/>
        <v>0</v>
      </c>
      <c r="Y192" s="270"/>
      <c r="Z192" s="270"/>
      <c r="AB192" s="272" t="str">
        <f t="shared" si="26"/>
        <v/>
      </c>
    </row>
    <row r="193" spans="1:28" s="271" customFormat="1" ht="20.25">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4"/>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5"/>
        <v>0</v>
      </c>
      <c r="Y193" s="270"/>
      <c r="Z193" s="270"/>
      <c r="AB193" s="272" t="str">
        <f t="shared" si="26"/>
        <v/>
      </c>
    </row>
    <row r="194" spans="1:28" s="271" customFormat="1" ht="20.25">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
      </c>
    </row>
    <row r="195" spans="1:28" s="271" customFormat="1" ht="20.25">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4"/>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5"/>
        <v>0</v>
      </c>
      <c r="Y195" s="270"/>
      <c r="Z195" s="270"/>
      <c r="AB195" s="272" t="str">
        <f t="shared" si="26"/>
        <v/>
      </c>
    </row>
    <row r="196" spans="1:28" s="271" customFormat="1" ht="20.25">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4"/>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5"/>
        <v>0</v>
      </c>
      <c r="Y196" s="270"/>
      <c r="Z196" s="270"/>
      <c r="AB196" s="272" t="str">
        <f t="shared" si="26"/>
        <v/>
      </c>
    </row>
    <row r="197" spans="1:28" s="271" customFormat="1" ht="20.25">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 ca="1" si="28">IF(AND(C197="Smelter not listed",OR(LEN(D197)=0,LEN(E197)=0)),1,0)</f>
        <v>0</v>
      </c>
      <c r="Y197" s="270"/>
      <c r="Z197" s="270"/>
      <c r="AB197" s="272" t="str">
        <f t="shared" ref="AB197" si="29">B197&amp;C197</f>
        <v/>
      </c>
    </row>
    <row r="198" spans="1:28" s="271" customFormat="1" ht="20.25">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ref="X198:X229" ca="1" si="31">IF(AND(C198="Smelter not listed",OR(LEN(D198)=0,LEN(E198)=0)),1,0)</f>
        <v>0</v>
      </c>
      <c r="Y198" s="270"/>
      <c r="Z198" s="270"/>
      <c r="AB198" s="272" t="str">
        <f t="shared" ref="AB198:AB229" si="32">B198&amp;C198</f>
        <v/>
      </c>
    </row>
    <row r="199" spans="1:28" s="271" customFormat="1" ht="20.25">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30"/>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31"/>
        <v>0</v>
      </c>
      <c r="Y199" s="270"/>
      <c r="Z199" s="270"/>
      <c r="AB199" s="272" t="str">
        <f t="shared" si="32"/>
        <v/>
      </c>
    </row>
    <row r="200" spans="1:28" s="271" customFormat="1" ht="20.25">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30"/>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31"/>
        <v>0</v>
      </c>
      <c r="Y200" s="270"/>
      <c r="Z200" s="270"/>
      <c r="AB200" s="272" t="str">
        <f t="shared" si="32"/>
        <v/>
      </c>
    </row>
    <row r="201" spans="1:28" s="271" customFormat="1" ht="20.25">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30"/>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31"/>
        <v>0</v>
      </c>
      <c r="Y201" s="270"/>
      <c r="Z201" s="270"/>
      <c r="AB201" s="272" t="str">
        <f t="shared" si="32"/>
        <v/>
      </c>
    </row>
    <row r="202" spans="1:28" s="271" customFormat="1" ht="20.25">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30"/>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31"/>
        <v>0</v>
      </c>
      <c r="Y202" s="270"/>
      <c r="Z202" s="270"/>
      <c r="AB202" s="272" t="str">
        <f t="shared" si="32"/>
        <v/>
      </c>
    </row>
    <row r="203" spans="1:28" s="271" customFormat="1" ht="20.25">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30"/>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31"/>
        <v>0</v>
      </c>
      <c r="Y203" s="270"/>
      <c r="Z203" s="270"/>
      <c r="AB203" s="272" t="str">
        <f t="shared" si="32"/>
        <v/>
      </c>
    </row>
    <row r="204" spans="1:28" s="271" customFormat="1" ht="20.25">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30"/>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31"/>
        <v>0</v>
      </c>
      <c r="Y204" s="270"/>
      <c r="Z204" s="270"/>
      <c r="AB204" s="272" t="str">
        <f t="shared" si="32"/>
        <v/>
      </c>
    </row>
    <row r="205" spans="1:28" s="271" customFormat="1" ht="20.25">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30"/>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31"/>
        <v>0</v>
      </c>
      <c r="Y205" s="270"/>
      <c r="Z205" s="270"/>
      <c r="AB205" s="272" t="str">
        <f t="shared" si="32"/>
        <v/>
      </c>
    </row>
    <row r="206" spans="1:28" s="271" customFormat="1" ht="20.25">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30"/>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31"/>
        <v>0</v>
      </c>
      <c r="Y206" s="270"/>
      <c r="Z206" s="270"/>
      <c r="AB206" s="272" t="str">
        <f t="shared" si="32"/>
        <v/>
      </c>
    </row>
    <row r="207" spans="1:28" s="271" customFormat="1" ht="20.25">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30"/>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31"/>
        <v>0</v>
      </c>
      <c r="Y207" s="270"/>
      <c r="Z207" s="270"/>
      <c r="AB207" s="272" t="str">
        <f t="shared" si="32"/>
        <v/>
      </c>
    </row>
    <row r="208" spans="1:28" s="271" customFormat="1" ht="20.25">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30"/>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31"/>
        <v>0</v>
      </c>
      <c r="Y208" s="270"/>
      <c r="Z208" s="270"/>
      <c r="AB208" s="272" t="str">
        <f t="shared" si="32"/>
        <v/>
      </c>
    </row>
    <row r="209" spans="1:28" s="271" customFormat="1" ht="20.25">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30"/>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31"/>
        <v>0</v>
      </c>
      <c r="Y209" s="270"/>
      <c r="Z209" s="270"/>
      <c r="AB209" s="272" t="str">
        <f t="shared" si="32"/>
        <v/>
      </c>
    </row>
    <row r="210" spans="1:28" s="271" customFormat="1" ht="20.25">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30"/>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31"/>
        <v>0</v>
      </c>
      <c r="Y210" s="270"/>
      <c r="Z210" s="270"/>
      <c r="AB210" s="272" t="str">
        <f t="shared" si="32"/>
        <v/>
      </c>
    </row>
    <row r="211" spans="1:28" s="271" customFormat="1" ht="20.25">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30"/>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31"/>
        <v>0</v>
      </c>
      <c r="Y211" s="270"/>
      <c r="Z211" s="270"/>
      <c r="AB211" s="272" t="str">
        <f t="shared" si="32"/>
        <v/>
      </c>
    </row>
    <row r="212" spans="1:28" s="271" customFormat="1" ht="20.25">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30"/>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31"/>
        <v>0</v>
      </c>
      <c r="Y212" s="270"/>
      <c r="Z212" s="270"/>
      <c r="AB212" s="272" t="str">
        <f t="shared" si="32"/>
        <v/>
      </c>
    </row>
    <row r="213" spans="1:28" s="271" customFormat="1" ht="20.25">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30"/>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31"/>
        <v>0</v>
      </c>
      <c r="Y213" s="270"/>
      <c r="Z213" s="270"/>
      <c r="AB213" s="272" t="str">
        <f t="shared" si="32"/>
        <v/>
      </c>
    </row>
    <row r="214" spans="1:28" s="271" customFormat="1" ht="20.25">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30"/>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31"/>
        <v>0</v>
      </c>
      <c r="Y214" s="270"/>
      <c r="Z214" s="270"/>
      <c r="AB214" s="272" t="str">
        <f t="shared" si="32"/>
        <v/>
      </c>
    </row>
    <row r="215" spans="1:28" s="271" customFormat="1" ht="20.25">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30"/>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31"/>
        <v>0</v>
      </c>
      <c r="Y215" s="270"/>
      <c r="Z215" s="270"/>
      <c r="AB215" s="272" t="str">
        <f t="shared" si="32"/>
        <v/>
      </c>
    </row>
    <row r="216" spans="1:28" s="271" customFormat="1" ht="20.25">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30"/>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31"/>
        <v>0</v>
      </c>
      <c r="Y216" s="270"/>
      <c r="Z216" s="270"/>
      <c r="AB216" s="272" t="str">
        <f t="shared" si="32"/>
        <v/>
      </c>
    </row>
    <row r="217" spans="1:28" s="271" customFormat="1" ht="20.25">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30"/>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31"/>
        <v>0</v>
      </c>
      <c r="Y217" s="270"/>
      <c r="Z217" s="270"/>
      <c r="AB217" s="272" t="str">
        <f t="shared" si="32"/>
        <v/>
      </c>
    </row>
    <row r="218" spans="1:28" s="271" customFormat="1" ht="20.25">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30"/>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31"/>
        <v>0</v>
      </c>
      <c r="Y218" s="270"/>
      <c r="Z218" s="270"/>
      <c r="AB218" s="272" t="str">
        <f t="shared" si="32"/>
        <v/>
      </c>
    </row>
    <row r="219" spans="1:28" s="271" customFormat="1" ht="20.25">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30"/>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31"/>
        <v>0</v>
      </c>
      <c r="Y219" s="270"/>
      <c r="Z219" s="270"/>
      <c r="AB219" s="272" t="str">
        <f t="shared" si="32"/>
        <v/>
      </c>
    </row>
    <row r="220" spans="1:28" s="271" customFormat="1" ht="20.25">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30"/>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31"/>
        <v>0</v>
      </c>
      <c r="Y220" s="270"/>
      <c r="Z220" s="270"/>
      <c r="AB220" s="272" t="str">
        <f t="shared" si="32"/>
        <v/>
      </c>
    </row>
    <row r="221" spans="1:28" s="271" customFormat="1" ht="20.25">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30"/>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31"/>
        <v>0</v>
      </c>
      <c r="Y221" s="270"/>
      <c r="Z221" s="270"/>
      <c r="AB221" s="272" t="str">
        <f t="shared" si="32"/>
        <v/>
      </c>
    </row>
    <row r="222" spans="1:28" s="271" customFormat="1" ht="20.25">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30"/>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31"/>
        <v>0</v>
      </c>
      <c r="Y222" s="270"/>
      <c r="Z222" s="270"/>
      <c r="AB222" s="272" t="str">
        <f t="shared" si="32"/>
        <v/>
      </c>
    </row>
    <row r="223" spans="1:28" s="271" customFormat="1" ht="20.25">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
      </c>
    </row>
    <row r="224" spans="1:28" s="271" customFormat="1" ht="20.25">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30"/>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31"/>
        <v>0</v>
      </c>
      <c r="Y224" s="270"/>
      <c r="Z224" s="270"/>
      <c r="AB224" s="272" t="str">
        <f t="shared" si="32"/>
        <v/>
      </c>
    </row>
    <row r="225" spans="1:28" s="271" customFormat="1" ht="20.25">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30"/>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31"/>
        <v>0</v>
      </c>
      <c r="Y225" s="270"/>
      <c r="Z225" s="270"/>
      <c r="AB225" s="272" t="str">
        <f t="shared" si="32"/>
        <v/>
      </c>
    </row>
    <row r="226" spans="1:28" s="271" customFormat="1" ht="20.25">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30"/>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31"/>
        <v>0</v>
      </c>
      <c r="Y226" s="270"/>
      <c r="Z226" s="270"/>
      <c r="AB226" s="272" t="str">
        <f t="shared" si="32"/>
        <v/>
      </c>
    </row>
    <row r="227" spans="1:28" s="271" customFormat="1" ht="20.25">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25">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25">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25">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ref="X230:X260" ca="1" si="34">IF(AND(C230="Smelter not listed",OR(LEN(D230)=0,LEN(E230)=0)),1,0)</f>
        <v>0</v>
      </c>
      <c r="Y230" s="270"/>
      <c r="Z230" s="270"/>
      <c r="AB230" s="272" t="str">
        <f t="shared" ref="AB230:AB260" si="35">B230&amp;C230</f>
        <v/>
      </c>
    </row>
    <row r="231" spans="1:28" s="271" customFormat="1" ht="20.25">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3"/>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4"/>
        <v>0</v>
      </c>
      <c r="Y231" s="270"/>
      <c r="Z231" s="270"/>
      <c r="AB231" s="272" t="str">
        <f t="shared" si="35"/>
        <v/>
      </c>
    </row>
    <row r="232" spans="1:28" s="271" customFormat="1" ht="20.25">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3"/>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4"/>
        <v>0</v>
      </c>
      <c r="Y232" s="270"/>
      <c r="Z232" s="270"/>
      <c r="AB232" s="272" t="str">
        <f t="shared" si="35"/>
        <v/>
      </c>
    </row>
    <row r="233" spans="1:28" s="271" customFormat="1" ht="20.25">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3"/>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4"/>
        <v>0</v>
      </c>
      <c r="Y233" s="270"/>
      <c r="Z233" s="270"/>
      <c r="AB233" s="272" t="str">
        <f t="shared" si="35"/>
        <v/>
      </c>
    </row>
    <row r="234" spans="1:28" s="271" customFormat="1" ht="20.25">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3"/>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4"/>
        <v>0</v>
      </c>
      <c r="Y234" s="270"/>
      <c r="Z234" s="270"/>
      <c r="AB234" s="272" t="str">
        <f t="shared" si="35"/>
        <v/>
      </c>
    </row>
    <row r="235" spans="1:28" s="271" customFormat="1" ht="20.25">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3"/>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4"/>
        <v>0</v>
      </c>
      <c r="Y235" s="270"/>
      <c r="Z235" s="270"/>
      <c r="AB235" s="272" t="str">
        <f t="shared" si="35"/>
        <v/>
      </c>
    </row>
    <row r="236" spans="1:28" s="271" customFormat="1" ht="20.25">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3"/>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4"/>
        <v>0</v>
      </c>
      <c r="Y236" s="270"/>
      <c r="Z236" s="270"/>
      <c r="AB236" s="272" t="str">
        <f t="shared" si="35"/>
        <v/>
      </c>
    </row>
    <row r="237" spans="1:28" s="271" customFormat="1" ht="20.25">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3"/>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4"/>
        <v>0</v>
      </c>
      <c r="Y237" s="270"/>
      <c r="Z237" s="270"/>
      <c r="AB237" s="272" t="str">
        <f t="shared" si="35"/>
        <v/>
      </c>
    </row>
    <row r="238" spans="1:28" s="271" customFormat="1" ht="20.25">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3"/>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4"/>
        <v>0</v>
      </c>
      <c r="Y238" s="270"/>
      <c r="Z238" s="270"/>
      <c r="AB238" s="272" t="str">
        <f t="shared" si="35"/>
        <v/>
      </c>
    </row>
    <row r="239" spans="1:28" s="271" customFormat="1" ht="20.25">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3"/>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4"/>
        <v>0</v>
      </c>
      <c r="Y239" s="270"/>
      <c r="Z239" s="270"/>
      <c r="AB239" s="272" t="str">
        <f t="shared" si="35"/>
        <v/>
      </c>
    </row>
    <row r="240" spans="1:28" s="271" customFormat="1" ht="20.25">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25">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25">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25">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25">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25">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25">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25">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25">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25">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25">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25">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25">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25">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25">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25">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25">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25">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25">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25">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25">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25">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25">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25">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25">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25">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25">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25">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25">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25">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25">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25">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25">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25">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25">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25">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25">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25">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25">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25">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25">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25">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25">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25">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25">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25">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25">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25">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25">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25">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25">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25">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25">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25">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25">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25">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25">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25">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25">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25">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25">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25">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25">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25">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25">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25">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25">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25">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25">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25">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25">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25">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25">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25">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25">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25">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25">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25">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25">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25">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25">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25">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25">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25">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25">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25">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25">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25">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25">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25">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25">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25">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25">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25">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25">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25">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25">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25">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25">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25">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25">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25">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25">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25">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25">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25">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25">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25">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25">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25">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25">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25">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25">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25">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25">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25">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25">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25">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25">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25">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25">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25">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25">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25">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25">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25">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25">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25">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25">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25">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25">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25">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25">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25">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25">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25">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25">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25">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25">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25">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25">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25">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25">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25">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25">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25">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25">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25">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25">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25">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25">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25">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25">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25">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25">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25">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25">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25">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25">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25">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25">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25">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25">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25">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25">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25">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25">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25">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25">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25">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25">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25">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25">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25">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25">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25">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25">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25">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25">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25">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25">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25">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25">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25">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25">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25">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25">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25">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25">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25">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25">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25">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25">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25">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25">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25">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25">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25">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25">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25">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25">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25">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25">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25">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25">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25">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25">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25">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25">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25">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25">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25">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25">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25">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25">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25">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25">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25">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25">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25">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25">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25">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25">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25">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25">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25">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25">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25">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25">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25">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25">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25">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25">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25">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25">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25">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25">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25">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25">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25">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25">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25">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25">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25">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25">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25">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25">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25">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25">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25">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25">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25">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25">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25">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25">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25">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25">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25">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25">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25">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25">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25">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25">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25">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25">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25">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25">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25">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25">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25">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25">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25">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25">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25">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25">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25">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25">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25">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25">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25">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25">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25">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25">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25">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25">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25">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25">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25">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25">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25">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25">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25">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25">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25">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25">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25">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25">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25">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25">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25">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25">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25">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25">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25">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25">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25">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25">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25">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25">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25">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25">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25">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25">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25">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25">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25">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25">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25">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25">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25">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25">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25">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25">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25">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25">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25">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25">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25">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25">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25">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25">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25">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25">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25">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25">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25">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25">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25">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25">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25">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25">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25">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25">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25">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25">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25">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25">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25">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25">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25">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25">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25">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25">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25">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25">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25">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25">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25">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25">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25">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25">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25">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25">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25">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25">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25">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25">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25">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25">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25">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25">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25">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25">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25">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25">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25">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25">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25">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25">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25">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25">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25">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25">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25">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25">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25">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25">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25">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25">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25">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25">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25">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25">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25">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25">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25">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25">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25">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25">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25">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25">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25">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25">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25">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25">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25">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25">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25">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25">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25">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25">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25">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25">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25">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25">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25">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25">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25">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25">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25">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25">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25">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25">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25">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25">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25">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25">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25">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25">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25">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25">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25">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25">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25">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25">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25">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25">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25">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25">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25">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25">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25">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25">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25">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25">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25">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25">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25">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25">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25">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25">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25">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25">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25">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25">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25">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25">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25">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25">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25">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25">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25">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25">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25">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25">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25">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25">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25">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25">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25">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25">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25">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25">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25">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25">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25">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25">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25">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25">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25">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25">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25">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25">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25">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25">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25">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25">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25">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25">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25">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25">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25">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25">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25">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25">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25">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25">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25">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25">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25">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25">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25">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25">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25">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25">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25">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25">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25">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25">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25">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25">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25">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25">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25">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25">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25">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25">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25">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25">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25">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25">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25">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25">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25">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25">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25">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25">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25">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25">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25">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25">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25">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25">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25">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25">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25">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25">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25">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25">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25">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25">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25">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25">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25">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25">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25">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25">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25">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25">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25">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25">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25">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25">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25">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25">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25">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25">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25">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25">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25">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25">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25">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25">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25">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25">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25">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25">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25">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25">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25">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25">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25">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25">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25">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25">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25">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25">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25">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25">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25">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25">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25">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25">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25">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25">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25">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25">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25">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25">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25">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25">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25">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25">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25">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25">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25">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25">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25">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25">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25">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25">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25">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25">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25">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25">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25">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25">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25">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25">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25">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25">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25">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25">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25">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25">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25">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25">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25">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25">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25">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25">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25">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25">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25">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25">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25">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25">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25">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25">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25">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25">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25">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25">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25">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25">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25">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25">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25">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25">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25">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25">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25">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25">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25">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25">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25">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25">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25">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25">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25">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25">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25">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25">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25">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25">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25">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25">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25">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25">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25">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25">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25">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25">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25">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25">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25">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25">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25">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25">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25">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25">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25">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25">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25">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25">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25">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25">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25">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25">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25">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25">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25">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25">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25">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25">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25">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25">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25">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25">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25">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25">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25">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25">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25">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25">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25">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25">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25">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25">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25">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25">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25">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25">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25">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25">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25">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25">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25">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25">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25">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25">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25">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25">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25">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25">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25">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25">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25">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25">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25">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25">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25">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25">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25">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25">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25">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25">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25">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25">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25">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25">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25">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25">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25">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25">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25">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25">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25">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25">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25">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25">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25">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25">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25">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25">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25">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25">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25">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25">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25">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25">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25">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25">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25">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25">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25">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25">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25">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25">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25">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25">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25">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25">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25">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25">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25">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25">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25">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25">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25">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25">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25">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25">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25">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25">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25">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25">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25">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25">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25">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25">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25">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25">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25">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25">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25">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25">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25">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25">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25">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25">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25">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25">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25">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25">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25">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25">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25">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25">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25">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25">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25">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25">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25">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25">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25">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25">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25">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25">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25">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25">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25">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25">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25">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25">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25">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25">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25">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25">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25">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25">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25">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25">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25">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25">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25">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25">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25">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25">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25">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25">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25">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25">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25">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25">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25">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25">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25">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25">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25">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25">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25">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25">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25">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25">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25">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25">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25">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25">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25">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25">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25">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25">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25">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25">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25">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25">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25">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25">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25">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25">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25">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25">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25">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25">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25">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25">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25">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25">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25">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25">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25">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25">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25">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25">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25">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25">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25">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25">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25">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25">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25">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25">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25">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25">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25">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25">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25">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25">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25">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25">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25">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25">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25">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25">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25">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25">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25">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25">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25">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25">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25">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25">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25">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25">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25">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25">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25">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25">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25">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25">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25">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25">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25">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25">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25">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25">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25">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25">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25">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25">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25">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25">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25">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25">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25">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25">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25">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25">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25">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25">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25">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25">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25">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25">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25">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25">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25">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25">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25">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25">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25">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25">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25">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25">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25">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25">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25">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25">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25">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25">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25">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25">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25">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25">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25">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25">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25">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25">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25">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25">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25">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25">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25">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25">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25">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25">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25">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25">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25">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25">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25">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25">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25">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25">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25">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25">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25">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25">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25">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25">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25">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25">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25">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25">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25">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25">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25">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25">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25">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25">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25">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25">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25">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25">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25">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25">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25">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25">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25">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25">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25">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25">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25">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25">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25">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25">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25">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25">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25">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25">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25">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25">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25">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25">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25">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25">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25">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25">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25">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25">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25">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25">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25">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25">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25">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25">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25">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25">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25">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25">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25">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25">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25">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25">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25">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25">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25">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25">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25">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25">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25">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25">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25">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25">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25">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25">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25">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25">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25">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25">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25">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25">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25">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25">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25">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25">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25">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25">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25">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25">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25">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25">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25">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25">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25">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25">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25">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25">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25">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25">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25">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25">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25">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25">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25">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25">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25">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25">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25">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25">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25">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25">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25">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25">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25">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25">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25">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25">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25">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25">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25">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25">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25">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25">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25">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25">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25">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25">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25">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25">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25">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25">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25">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25">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25">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25">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25">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25">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25">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25">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25">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25">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25">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25">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25">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25">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25">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25">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25">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25">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25">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25">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25">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25">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25">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25">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25">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25">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25">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25">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25">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25">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25">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25">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25">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25">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25">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25">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25">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25">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25">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25">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25">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25">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25">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25">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25">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25">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25">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25">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25">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25">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25">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25">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25">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25">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25">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25">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25">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25">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25">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25">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25">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25">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25">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25">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25">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25">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25">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25">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25">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25">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25">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25">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25">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25">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25">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25">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25">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25">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25">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25">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25">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25">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25">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25">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25">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25">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25">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25">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25">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25">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25">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25">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25">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25">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25">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25">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25">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25">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25">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25">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25">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25">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25">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25">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25">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25">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25">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25">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25">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25">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25">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25">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25">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25">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25">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25">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25">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25">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25">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25">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25">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25">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25">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25">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25">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25">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25">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25">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25">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25">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25">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25">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25">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25">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25">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25">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25">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25">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25">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25">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25">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25">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25">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25">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25">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25">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25">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25">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25">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25">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25">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25">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25">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25">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25">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25">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25">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25">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25">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25">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25">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25">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25">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25">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25">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25">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25">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25">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25">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25">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25">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25">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25">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25">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25">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25">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25">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25">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25">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25">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25">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25">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25">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25">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25">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25">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25">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25">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25">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25">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25">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25">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25">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25">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25">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25">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25">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25">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25">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25">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25">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25">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25">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25">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25">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25">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25">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25">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25">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25">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25">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25">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25">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25">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25">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25">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25">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25">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25">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25">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25">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25">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25">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25">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25">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25">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25">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25">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25">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25">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25">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25">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25">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25">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25">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25">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25">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25">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25">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25">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25">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25">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25">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25">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25">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25">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25">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25">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25">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25">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25">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25">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25">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25">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25">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25">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25">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25">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25">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25">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25">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25">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25">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25">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25">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25">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25">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25">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25">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25">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25">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25">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25">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25">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25">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25">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25">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25">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25">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25">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25">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25">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25">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25">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25">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25">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25">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25">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25">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25">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25">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25">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25">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25">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25">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25">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25">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25">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25">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25">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25">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25">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25">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25">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25">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25">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25">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25">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25">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25">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25">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25">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25">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25">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25">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25">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25">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25">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25">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25">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25">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25">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25">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25">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25">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25">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25">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25">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25">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25">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25">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25">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25">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25">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25">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25">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25">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25">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25">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25">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25">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25">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25">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25">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25">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25">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25">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25">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25">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25">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25">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25">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25">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25">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25">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25">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25">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25">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25">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25">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25">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25">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25">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25">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25">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25">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25">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25">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25">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25">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25">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25">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25">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25">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25">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25">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25">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25">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25">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25">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25">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25">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25">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25">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25">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25">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25">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25">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25">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25">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25">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25">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25">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25">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25">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25">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25">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25">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25">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25">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25">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25">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25">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25">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25">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25">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25">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25">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25">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25">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25">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25">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25">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25">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25">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25">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25">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25">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25">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25">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25">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25">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25">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25">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25">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25">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25">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25">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25">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25">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25">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25">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25">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25">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25">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25">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25">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25">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25">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25">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25">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25">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25">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25">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25">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25">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25">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25">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25">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25">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25">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25">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25">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25">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25">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25">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25">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25">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25">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25">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25">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25">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25">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25">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25">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25">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25">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25">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25">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25">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25">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25">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25">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25">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25">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25">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25">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25">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25">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25">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25">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25">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25">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25">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25">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25">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25">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25">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25">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25">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25">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25">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25">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25">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25">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25">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25">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25">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25">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25">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25">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25">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25">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25">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25">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25">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25">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25">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25">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25">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25">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25">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25">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25">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25">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25">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25">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25">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25">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25">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25">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25">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25">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25">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25">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25">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25">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25">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25">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25">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25">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25">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25">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25">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25">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25">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25">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25">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25">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25">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25">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25">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25">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25">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25">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25">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25">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25">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25">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25">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25">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25">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25">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25">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25">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25">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25">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25">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25">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25">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25">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25">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25">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25">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25">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25">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25">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25">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25">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25">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25">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25">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25">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25">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25">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25">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25">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25">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25">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25">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25">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25">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25">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25">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25">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25">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25">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25">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25">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25">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25">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25">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25">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25">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25">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25">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25">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25">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25">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25">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25">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25">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25">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25">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25">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25">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25">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25">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25">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25">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25">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25">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25">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25">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25">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25">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25">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25">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25">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25">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25">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25">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25">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25">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25">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25">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25">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25">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25">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25">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25">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25">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25">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25">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25">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25">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25">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25">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25">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25">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25">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25">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25">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25">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25">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25">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25">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25">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25">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25">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25">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25">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25">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25">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25">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25">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25">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25">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25">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25">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25">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25">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25">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25">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25">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25">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25">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25">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25">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25">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25">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25">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25">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25">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25">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25">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25">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25">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25">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25">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25">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25">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25">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25">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25">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25">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25">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25">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25">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25">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25">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25">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25">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25">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25">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25">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25">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25">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25">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25">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25">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25">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25">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25">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25">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25">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25">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25">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25">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25">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25">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25">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25">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25">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25">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25">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25">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25">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25">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25">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25">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25">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25">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25">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25">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25">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25">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25">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25">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25">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25">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25">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25">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25">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25">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25">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25">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25">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25">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25">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25">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25">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25">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25">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25">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25">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25">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25">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25">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25">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25">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25">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25">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25">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25">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25">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25">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25">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25">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25">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25">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25">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25">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25">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25">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25">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25">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25">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25">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25">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25">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25">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25">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25">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25">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25">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25">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25">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25">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25">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25">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25">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25">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25">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25">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25">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25">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25">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25">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25">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25">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25">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25">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25">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25">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25">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25">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25">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25">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25">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25">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25">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25">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25">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25">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25">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25">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25">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25">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25">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25">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25">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25">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25">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25">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25">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25">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25">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25">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25">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25">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25">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25">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25">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25">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25">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25">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25">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25">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25">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25">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25">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25">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25">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25">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25">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25">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25">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25">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25">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25">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25">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25">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25">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25">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25">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25">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25">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25">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25">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25">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25">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25">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25">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25">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25">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25">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25">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25">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25">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25">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25">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25">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25">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25">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25">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25">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25">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25">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25">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25">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25">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25">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25">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25">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25">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25">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25">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25">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25">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25">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25">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25">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25">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25">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25">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25">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25">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25">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25">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25">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25">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25">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25">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25">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25">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25">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25">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25">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25">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25">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25">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25">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25">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25">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25">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25">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25">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25">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25">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25">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25">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25">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25">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25">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25">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25">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25">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25">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25">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25">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25">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25">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25">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25">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25">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25">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25">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25">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25">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25">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25">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25">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25">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25">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25">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25">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25">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25">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25">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25">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25">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25">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25">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25">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25">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25">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25">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25">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25">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25">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25">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25">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25">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25">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25">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25">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25">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25">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25">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25">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25">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25">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25">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25">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25">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25">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25">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25">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25">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25">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25">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25">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25">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25">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25">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25">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25">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25">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25">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25">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25">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25">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25">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25">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25">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25">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25">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25">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25">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25">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25">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25">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25">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25">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25">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25">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25">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25">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25">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25">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25">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25">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25">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25">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25">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25">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25">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25">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25">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25">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25">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25">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25">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25">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25">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25">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25">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25">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25">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25">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25">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25">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25">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25">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25">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25">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25">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25">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25">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25">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25">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25">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25">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25">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25">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25">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25">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25">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25">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25">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25">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25">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25">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25">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25">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25">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25">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25">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25">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25">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25">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25">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25">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25">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25">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25">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25">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25">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25">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25">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25">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25">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25">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25">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25">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25">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25">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25">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25">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25">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25">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25">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25">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25">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25">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25">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25">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25">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25">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25">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25">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25">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25">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25">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25">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25">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25">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25">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25">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25">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25">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25">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25">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25">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25">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25">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25">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25">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25">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25">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25">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25">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25">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25">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25">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25">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25">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25">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25">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25">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25">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25">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25">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25">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25">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25">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25">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25">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25">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25">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25">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25">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25">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25">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25">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25">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25">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25">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25">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25">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25">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25">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25">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25">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25">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25">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25">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25">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25">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25">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25">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25">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25">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25">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25">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25">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25">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25">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25">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25">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25">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25">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25">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25">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25">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25">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25">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25">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25">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25">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25">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3.5"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3.5" thickTop="1">
      <c r="U2506" s="276"/>
      <c r="V2506" s="276"/>
      <c r="W2506" s="276"/>
      <c r="X2506" s="276"/>
      <c r="Y2506" s="276"/>
      <c r="Z2506" s="276"/>
    </row>
    <row r="2507" spans="1:28">
      <c r="U2507" s="276"/>
      <c r="V2507" s="276"/>
      <c r="W2507" s="276"/>
      <c r="X2507" s="276"/>
      <c r="Y2507" s="276"/>
      <c r="Z2507" s="276"/>
    </row>
    <row r="2508" spans="1:28" ht="13.5" thickBot="1">
      <c r="U2508" s="276"/>
      <c r="V2508" s="276"/>
      <c r="W2508" s="276"/>
      <c r="X2508" s="276"/>
      <c r="Y2508" s="276"/>
      <c r="Z2508" s="276"/>
    </row>
  </sheetData>
  <sheetProtection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5:E19 E21:E585">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Vishay Transducers Ltd.</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CMRT Rollup</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Srinivasan Reghupathy</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Srinivasan.Reghupathy@VPGSensors.com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354" t="str">
        <f>Declaration!D17</f>
        <v>+91 44 7115 4076</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Abrahim Ramadan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conflictminerals.rcoi@vpgsensors.com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44694.321515347219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1"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1"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1"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1"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1"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1"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1"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1"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2"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0">
        <f>IF(AND($B$15="Yes",$B$20="Yes"),Declaration!D57,0)</f>
        <v>0</v>
      </c>
      <c r="C40" s="102" t="str">
        <f ca="1">IF(H40=1,J40,I40)</f>
        <v>Complete</v>
      </c>
      <c r="D40" s="322"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50% or less</v>
      </c>
      <c r="C41" s="102" t="str">
        <f ca="1">IF(H41=1,J41,I41)</f>
        <v>Complete</v>
      </c>
      <c r="D41" s="322"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2"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1"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1"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1"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1"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2"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2"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2"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2"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www.vpgsensors.com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15264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1865</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1866</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1867</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3.5" thickBot="1">
      <c r="A73" s="24"/>
    </row>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5" ht="35.1" customHeight="1" thickTop="1">
      <c r="A1" s="456" t="str">
        <f ca="1">OFFSET(L!$C$1,MATCH("Product List"&amp;ADDRESS(ROW(),COLUMN(),4),L!$A:$A,0)-1,SL,,)</f>
        <v>Completion required only if reporting level "Product (or List of Products)" selected on the 'Declaration' worksheet.</v>
      </c>
      <c r="B1" s="457"/>
      <c r="C1" s="457"/>
      <c r="D1" s="457"/>
      <c r="E1" s="145"/>
    </row>
    <row r="2" spans="1:5">
      <c r="A2" s="29"/>
      <c r="B2" s="147"/>
      <c r="C2" s="147"/>
      <c r="D2"/>
      <c r="E2" s="30"/>
    </row>
    <row r="3" spans="1:5">
      <c r="A3" s="29"/>
      <c r="B3" s="147"/>
      <c r="C3" s="147"/>
      <c r="D3" s="147"/>
      <c r="E3" s="30"/>
    </row>
    <row r="4" spans="1:5" ht="15.75" customHeight="1">
      <c r="A4" s="29"/>
      <c r="B4" s="455" t="s">
        <v>898</v>
      </c>
      <c r="C4" s="455"/>
      <c r="D4" s="455"/>
      <c r="E4" s="30"/>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75">
      <c r="A6" s="157"/>
      <c r="B6" s="353"/>
      <c r="C6" s="111"/>
      <c r="D6" s="111"/>
      <c r="E6" s="30"/>
    </row>
    <row r="7" spans="1:5" ht="15.75">
      <c r="A7" s="158"/>
      <c r="B7" s="353"/>
      <c r="C7" s="111"/>
      <c r="D7" s="111"/>
      <c r="E7" s="30"/>
    </row>
    <row r="8" spans="1:5" ht="15.75">
      <c r="A8" s="158"/>
      <c r="B8" s="353"/>
      <c r="C8" s="111"/>
      <c r="D8" s="111"/>
      <c r="E8" s="30"/>
    </row>
    <row r="9" spans="1:5" ht="15.75">
      <c r="A9" s="158"/>
      <c r="B9" s="353"/>
      <c r="C9" s="111"/>
      <c r="D9" s="111"/>
      <c r="E9" s="30"/>
    </row>
    <row r="10" spans="1:5" ht="15.75">
      <c r="A10" s="158"/>
      <c r="B10" s="353"/>
      <c r="C10" s="111"/>
      <c r="D10" s="111"/>
      <c r="E10" s="30"/>
    </row>
    <row r="11" spans="1:5" ht="15.75">
      <c r="A11" s="158"/>
      <c r="B11" s="353"/>
      <c r="C11" s="111"/>
      <c r="D11" s="111"/>
      <c r="E11" s="30"/>
    </row>
    <row r="12" spans="1:5" ht="15.75">
      <c r="A12" s="158"/>
      <c r="B12" s="353"/>
      <c r="C12" s="111"/>
      <c r="D12" s="111"/>
      <c r="E12" s="30"/>
    </row>
    <row r="13" spans="1:5" ht="15.75">
      <c r="A13" s="158"/>
      <c r="B13" s="353"/>
      <c r="C13" s="111"/>
      <c r="D13" s="111"/>
      <c r="E13" s="30"/>
    </row>
    <row r="14" spans="1:5" ht="15.75">
      <c r="A14" s="158"/>
      <c r="B14" s="353"/>
      <c r="C14" s="111"/>
      <c r="D14" s="111"/>
      <c r="E14" s="30"/>
    </row>
    <row r="15" spans="1:5" ht="15.75">
      <c r="A15" s="158"/>
      <c r="B15" s="353"/>
      <c r="C15" s="111"/>
      <c r="D15" s="111"/>
      <c r="E15" s="30"/>
    </row>
    <row r="16" spans="1:5" ht="15.75">
      <c r="A16" s="158"/>
      <c r="B16" s="353"/>
      <c r="C16" s="111"/>
      <c r="D16" s="111"/>
      <c r="E16" s="30"/>
    </row>
    <row r="17" spans="1:5" ht="15.75">
      <c r="A17" s="158"/>
      <c r="B17" s="353"/>
      <c r="C17" s="111"/>
      <c r="D17" s="111"/>
      <c r="E17" s="30"/>
    </row>
    <row r="18" spans="1:5" ht="15.75">
      <c r="A18" s="158"/>
      <c r="B18" s="353"/>
      <c r="C18" s="111"/>
      <c r="D18" s="111"/>
      <c r="E18" s="30"/>
    </row>
    <row r="19" spans="1:5" ht="15.75">
      <c r="A19" s="158"/>
      <c r="B19" s="353"/>
      <c r="C19" s="111"/>
      <c r="D19" s="111"/>
      <c r="E19" s="30"/>
    </row>
    <row r="20" spans="1:5" ht="15.75">
      <c r="A20" s="158"/>
      <c r="B20" s="353"/>
      <c r="C20" s="111"/>
      <c r="D20" s="111"/>
      <c r="E20" s="30"/>
    </row>
    <row r="21" spans="1:5" ht="15.75">
      <c r="A21" s="158"/>
      <c r="B21" s="353"/>
      <c r="C21" s="111"/>
      <c r="D21" s="111"/>
      <c r="E21" s="30"/>
    </row>
    <row r="22" spans="1:5" ht="15.75">
      <c r="A22" s="158"/>
      <c r="B22" s="353"/>
      <c r="C22" s="111"/>
      <c r="D22" s="111"/>
      <c r="E22" s="30"/>
    </row>
    <row r="23" spans="1:5" ht="15.75">
      <c r="A23" s="158"/>
      <c r="B23" s="353"/>
      <c r="C23" s="111"/>
      <c r="D23" s="111"/>
      <c r="E23" s="30"/>
    </row>
    <row r="24" spans="1:5" ht="15.75">
      <c r="A24" s="158"/>
      <c r="B24" s="353"/>
      <c r="C24" s="111"/>
      <c r="D24" s="111"/>
      <c r="E24" s="30"/>
    </row>
    <row r="25" spans="1:5" ht="15.75">
      <c r="A25" s="158"/>
      <c r="B25" s="353"/>
      <c r="C25" s="111"/>
      <c r="D25" s="111"/>
      <c r="E25" s="30"/>
    </row>
    <row r="26" spans="1:5" ht="15.75">
      <c r="A26" s="158"/>
      <c r="B26" s="353"/>
      <c r="C26" s="111"/>
      <c r="D26" s="111"/>
      <c r="E26" s="30"/>
    </row>
    <row r="27" spans="1:5" ht="15.75">
      <c r="A27" s="158"/>
      <c r="B27" s="353"/>
      <c r="C27" s="111"/>
      <c r="D27" s="111"/>
      <c r="E27" s="30"/>
    </row>
    <row r="28" spans="1:5" ht="15.75">
      <c r="A28" s="158"/>
      <c r="B28" s="353"/>
      <c r="C28" s="111"/>
      <c r="D28" s="111"/>
      <c r="E28" s="30"/>
    </row>
    <row r="29" spans="1:5" ht="15.75">
      <c r="A29" s="158"/>
      <c r="B29" s="353"/>
      <c r="C29" s="111"/>
      <c r="D29" s="111"/>
      <c r="E29" s="30"/>
    </row>
    <row r="30" spans="1:5" ht="15.75">
      <c r="A30" s="158"/>
      <c r="B30" s="353"/>
      <c r="C30" s="111"/>
      <c r="D30" s="111"/>
      <c r="E30" s="30"/>
    </row>
    <row r="31" spans="1:5" ht="15.75">
      <c r="A31" s="158"/>
      <c r="B31" s="353"/>
      <c r="C31" s="111"/>
      <c r="D31" s="111"/>
      <c r="E31" s="30"/>
    </row>
    <row r="32" spans="1:5" ht="15.75">
      <c r="A32" s="158"/>
      <c r="B32" s="353"/>
      <c r="C32" s="111"/>
      <c r="D32" s="111"/>
      <c r="E32" s="30"/>
    </row>
    <row r="33" spans="1:5" ht="15.75">
      <c r="A33" s="158"/>
      <c r="B33" s="353"/>
      <c r="C33" s="111"/>
      <c r="D33" s="111"/>
      <c r="E33" s="30"/>
    </row>
    <row r="34" spans="1:5" ht="15.75">
      <c r="A34" s="158"/>
      <c r="B34" s="353"/>
      <c r="C34" s="111"/>
      <c r="D34" s="111"/>
      <c r="E34" s="30"/>
    </row>
    <row r="35" spans="1:5" ht="15.75">
      <c r="A35" s="158"/>
      <c r="B35" s="353"/>
      <c r="C35" s="111"/>
      <c r="D35" s="111"/>
      <c r="E35" s="30"/>
    </row>
    <row r="36" spans="1:5" ht="15.75">
      <c r="A36" s="158"/>
      <c r="B36" s="353"/>
      <c r="C36" s="111"/>
      <c r="D36" s="111"/>
      <c r="E36" s="30"/>
    </row>
    <row r="37" spans="1:5" ht="15.75">
      <c r="A37" s="158"/>
      <c r="B37" s="353"/>
      <c r="C37" s="111"/>
      <c r="D37" s="111"/>
      <c r="E37" s="30"/>
    </row>
    <row r="38" spans="1:5" ht="15.75">
      <c r="A38" s="158"/>
      <c r="B38" s="353"/>
      <c r="C38" s="111"/>
      <c r="D38" s="111"/>
      <c r="E38" s="30"/>
    </row>
    <row r="39" spans="1:5" ht="15.75">
      <c r="A39" s="158"/>
      <c r="B39" s="353"/>
      <c r="C39" s="111"/>
      <c r="D39" s="111"/>
      <c r="E39" s="30"/>
    </row>
    <row r="40" spans="1:5" ht="15.75">
      <c r="A40" s="158"/>
      <c r="B40" s="353"/>
      <c r="C40" s="111"/>
      <c r="D40" s="111"/>
      <c r="E40" s="30"/>
    </row>
    <row r="41" spans="1:5" ht="15.75">
      <c r="A41" s="158"/>
      <c r="B41" s="353"/>
      <c r="C41" s="111"/>
      <c r="D41" s="111"/>
      <c r="E41" s="30"/>
    </row>
    <row r="42" spans="1:5" ht="15.75">
      <c r="A42" s="158"/>
      <c r="B42" s="353"/>
      <c r="C42" s="111"/>
      <c r="D42" s="111"/>
      <c r="E42" s="30"/>
    </row>
    <row r="43" spans="1:5" ht="15.75">
      <c r="A43" s="158"/>
      <c r="B43" s="353"/>
      <c r="C43" s="111"/>
      <c r="D43" s="111"/>
      <c r="E43" s="30"/>
    </row>
    <row r="44" spans="1:5" ht="15.75">
      <c r="A44" s="158"/>
      <c r="B44" s="353"/>
      <c r="C44" s="111"/>
      <c r="D44" s="111"/>
      <c r="E44" s="30"/>
    </row>
    <row r="45" spans="1:5" ht="15.75">
      <c r="A45" s="158"/>
      <c r="B45" s="353"/>
      <c r="C45" s="111"/>
      <c r="D45" s="111"/>
      <c r="E45" s="30"/>
    </row>
    <row r="46" spans="1:5" ht="15.75">
      <c r="A46" s="158"/>
      <c r="B46" s="353"/>
      <c r="C46" s="111"/>
      <c r="D46" s="111"/>
      <c r="E46" s="30"/>
    </row>
    <row r="47" spans="1:5" ht="15.75">
      <c r="A47" s="158"/>
      <c r="B47" s="353"/>
      <c r="C47" s="111"/>
      <c r="D47" s="111"/>
      <c r="E47" s="30"/>
    </row>
    <row r="48" spans="1:5" ht="15.75">
      <c r="A48" s="158"/>
      <c r="B48" s="353"/>
      <c r="C48" s="111"/>
      <c r="D48" s="111"/>
      <c r="E48" s="30"/>
    </row>
    <row r="49" spans="1:5" ht="15.75">
      <c r="A49" s="158"/>
      <c r="B49" s="353"/>
      <c r="C49" s="111"/>
      <c r="D49" s="111"/>
      <c r="E49" s="30"/>
    </row>
    <row r="50" spans="1:5" ht="15.75">
      <c r="A50" s="158"/>
      <c r="B50" s="353"/>
      <c r="C50" s="111"/>
      <c r="D50" s="111"/>
      <c r="E50" s="30"/>
    </row>
    <row r="51" spans="1:5" ht="15.75">
      <c r="A51" s="158"/>
      <c r="B51" s="353"/>
      <c r="C51" s="111"/>
      <c r="D51" s="111"/>
      <c r="E51" s="30"/>
    </row>
    <row r="52" spans="1:5" ht="15.75">
      <c r="A52" s="158"/>
      <c r="B52" s="353"/>
      <c r="C52" s="111"/>
      <c r="D52" s="111"/>
      <c r="E52" s="30"/>
    </row>
    <row r="53" spans="1:5" ht="15.75">
      <c r="A53" s="158"/>
      <c r="B53" s="353"/>
      <c r="C53" s="111"/>
      <c r="D53" s="111"/>
      <c r="E53" s="30"/>
    </row>
    <row r="54" spans="1:5" ht="15.75">
      <c r="A54" s="158"/>
      <c r="B54" s="353"/>
      <c r="C54" s="111"/>
      <c r="D54" s="111"/>
      <c r="E54" s="30"/>
    </row>
    <row r="55" spans="1:5" ht="15.75">
      <c r="A55" s="158"/>
      <c r="B55" s="353"/>
      <c r="C55" s="111"/>
      <c r="D55" s="111"/>
      <c r="E55" s="30"/>
    </row>
    <row r="56" spans="1:5" ht="15.75">
      <c r="A56" s="158"/>
      <c r="B56" s="353"/>
      <c r="C56" s="111"/>
      <c r="D56" s="111"/>
      <c r="E56" s="30"/>
    </row>
    <row r="57" spans="1:5" ht="15.75">
      <c r="A57" s="158"/>
      <c r="B57" s="353"/>
      <c r="C57" s="111"/>
      <c r="D57" s="111"/>
      <c r="E57" s="30"/>
    </row>
    <row r="58" spans="1:5" ht="15.75">
      <c r="A58" s="158"/>
      <c r="B58" s="353"/>
      <c r="C58" s="111"/>
      <c r="D58" s="111"/>
      <c r="E58" s="30"/>
    </row>
    <row r="59" spans="1:5" ht="15.75">
      <c r="A59" s="158"/>
      <c r="B59" s="353"/>
      <c r="C59" s="111"/>
      <c r="D59" s="111"/>
      <c r="E59" s="30"/>
    </row>
    <row r="60" spans="1:5" ht="15.75">
      <c r="A60" s="158"/>
      <c r="B60" s="353"/>
      <c r="C60" s="111"/>
      <c r="D60" s="111"/>
      <c r="E60" s="30"/>
    </row>
    <row r="61" spans="1:5" ht="15.75">
      <c r="A61" s="158"/>
      <c r="B61" s="353"/>
      <c r="C61" s="111"/>
      <c r="D61" s="111"/>
      <c r="E61" s="30"/>
    </row>
    <row r="62" spans="1:5" ht="15.75">
      <c r="A62" s="158"/>
      <c r="B62" s="353"/>
      <c r="C62" s="111"/>
      <c r="D62" s="111"/>
      <c r="E62" s="30"/>
    </row>
    <row r="63" spans="1:5" ht="15.75">
      <c r="A63" s="158"/>
      <c r="B63" s="353"/>
      <c r="C63" s="111"/>
      <c r="D63" s="111"/>
      <c r="E63" s="30"/>
    </row>
    <row r="64" spans="1:5" ht="15.75">
      <c r="A64" s="158"/>
      <c r="B64" s="353"/>
      <c r="C64" s="111"/>
      <c r="D64" s="111"/>
      <c r="E64" s="30"/>
    </row>
    <row r="65" spans="1:5" ht="15.75">
      <c r="A65" s="158"/>
      <c r="B65" s="353"/>
      <c r="C65" s="111"/>
      <c r="D65" s="111"/>
      <c r="E65" s="30"/>
    </row>
    <row r="66" spans="1:5" ht="15.75">
      <c r="A66" s="158"/>
      <c r="B66" s="353"/>
      <c r="C66" s="111"/>
      <c r="D66" s="111"/>
      <c r="E66" s="30"/>
    </row>
    <row r="67" spans="1:5" ht="15.75">
      <c r="A67" s="158"/>
      <c r="B67" s="353"/>
      <c r="C67" s="111"/>
      <c r="D67" s="111"/>
      <c r="E67" s="30"/>
    </row>
    <row r="68" spans="1:5" ht="15.75">
      <c r="A68" s="158"/>
      <c r="B68" s="353"/>
      <c r="C68" s="111"/>
      <c r="D68" s="111"/>
      <c r="E68" s="30"/>
    </row>
    <row r="69" spans="1:5" ht="15.75">
      <c r="A69" s="158"/>
      <c r="B69" s="353"/>
      <c r="C69" s="111"/>
      <c r="D69" s="111"/>
      <c r="E69" s="30"/>
    </row>
    <row r="70" spans="1:5" ht="15.75">
      <c r="A70" s="158"/>
      <c r="B70" s="353"/>
      <c r="C70" s="111"/>
      <c r="D70" s="111"/>
      <c r="E70" s="30"/>
    </row>
    <row r="71" spans="1:5" ht="15.75">
      <c r="A71" s="158"/>
      <c r="B71" s="353"/>
      <c r="C71" s="111"/>
      <c r="D71" s="111"/>
      <c r="E71" s="30"/>
    </row>
    <row r="72" spans="1:5" ht="15.75">
      <c r="A72" s="158"/>
      <c r="B72" s="353"/>
      <c r="C72" s="111"/>
      <c r="D72" s="111"/>
      <c r="E72" s="30"/>
    </row>
    <row r="73" spans="1:5" ht="15.75">
      <c r="A73" s="158"/>
      <c r="B73" s="353"/>
      <c r="C73" s="111"/>
      <c r="D73" s="111"/>
      <c r="E73" s="30"/>
    </row>
    <row r="74" spans="1:5" ht="15.75">
      <c r="A74" s="158"/>
      <c r="B74" s="353"/>
      <c r="C74" s="111"/>
      <c r="D74" s="111"/>
      <c r="E74" s="30"/>
    </row>
    <row r="75" spans="1:5" ht="15.75">
      <c r="A75" s="158"/>
      <c r="B75" s="353"/>
      <c r="C75" s="111"/>
      <c r="D75" s="111"/>
      <c r="E75" s="30"/>
    </row>
    <row r="76" spans="1:5" ht="15.75">
      <c r="A76" s="158"/>
      <c r="B76" s="353"/>
      <c r="C76" s="111"/>
      <c r="D76" s="111"/>
      <c r="E76" s="30"/>
    </row>
    <row r="77" spans="1:5" ht="15.75">
      <c r="A77" s="158"/>
      <c r="B77" s="353"/>
      <c r="C77" s="111"/>
      <c r="D77" s="111"/>
      <c r="E77" s="30"/>
    </row>
    <row r="78" spans="1:5" ht="15.75">
      <c r="A78" s="158"/>
      <c r="B78" s="353"/>
      <c r="C78" s="111"/>
      <c r="D78" s="111"/>
      <c r="E78" s="30"/>
    </row>
    <row r="79" spans="1:5" ht="15.75">
      <c r="A79" s="158"/>
      <c r="B79" s="353"/>
      <c r="C79" s="111"/>
      <c r="D79" s="111"/>
      <c r="E79" s="30"/>
    </row>
    <row r="80" spans="1:5" ht="15.75">
      <c r="A80" s="158"/>
      <c r="B80" s="353"/>
      <c r="C80" s="111"/>
      <c r="D80" s="111"/>
      <c r="E80" s="30"/>
    </row>
    <row r="81" spans="1:5" ht="15.75">
      <c r="A81" s="158"/>
      <c r="B81" s="353"/>
      <c r="C81" s="111"/>
      <c r="D81" s="111"/>
      <c r="E81" s="30"/>
    </row>
    <row r="82" spans="1:5" ht="15.75">
      <c r="A82" s="158"/>
      <c r="B82" s="353"/>
      <c r="C82" s="111"/>
      <c r="D82" s="111"/>
      <c r="E82" s="30"/>
    </row>
    <row r="83" spans="1:5" ht="15.75">
      <c r="A83" s="158"/>
      <c r="B83" s="353"/>
      <c r="C83" s="111"/>
      <c r="D83" s="111"/>
      <c r="E83" s="30"/>
    </row>
    <row r="84" spans="1:5" ht="15.75">
      <c r="A84" s="158"/>
      <c r="B84" s="353"/>
      <c r="C84" s="111"/>
      <c r="D84" s="111"/>
      <c r="E84" s="30"/>
    </row>
    <row r="85" spans="1:5" ht="15.75">
      <c r="A85" s="158"/>
      <c r="B85" s="353"/>
      <c r="C85" s="111"/>
      <c r="D85" s="111"/>
      <c r="E85" s="30"/>
    </row>
    <row r="86" spans="1:5" ht="15.75">
      <c r="A86" s="158"/>
      <c r="B86" s="353"/>
      <c r="C86" s="111"/>
      <c r="D86" s="111"/>
      <c r="E86" s="30"/>
    </row>
    <row r="87" spans="1:5" ht="15.75">
      <c r="A87" s="158"/>
      <c r="B87" s="353"/>
      <c r="C87" s="111"/>
      <c r="D87" s="111"/>
      <c r="E87" s="30"/>
    </row>
    <row r="88" spans="1:5" ht="15.75">
      <c r="A88" s="158"/>
      <c r="B88" s="353"/>
      <c r="C88" s="111"/>
      <c r="D88" s="111"/>
      <c r="E88" s="30"/>
    </row>
    <row r="89" spans="1:5" ht="15.75">
      <c r="A89" s="158"/>
      <c r="B89" s="353"/>
      <c r="C89" s="111"/>
      <c r="D89" s="111"/>
      <c r="E89" s="30"/>
    </row>
    <row r="90" spans="1:5" ht="15.75">
      <c r="A90" s="158"/>
      <c r="B90" s="353"/>
      <c r="C90" s="111"/>
      <c r="D90" s="111"/>
      <c r="E90" s="30"/>
    </row>
    <row r="91" spans="1:5" ht="15.75">
      <c r="A91" s="158"/>
      <c r="B91" s="353"/>
      <c r="C91" s="111"/>
      <c r="D91" s="111"/>
      <c r="E91" s="30"/>
    </row>
    <row r="92" spans="1:5" ht="15.75">
      <c r="A92" s="158"/>
      <c r="B92" s="353"/>
      <c r="C92" s="111"/>
      <c r="D92" s="111"/>
      <c r="E92" s="30"/>
    </row>
    <row r="93" spans="1:5" ht="15.75">
      <c r="A93" s="158"/>
      <c r="B93" s="353"/>
      <c r="C93" s="111"/>
      <c r="D93" s="111"/>
      <c r="E93" s="30"/>
    </row>
    <row r="94" spans="1:5" ht="15.75">
      <c r="A94" s="158"/>
      <c r="B94" s="353"/>
      <c r="C94" s="111"/>
      <c r="D94" s="111"/>
      <c r="E94" s="30"/>
    </row>
    <row r="95" spans="1:5" ht="15.75">
      <c r="A95" s="158"/>
      <c r="B95" s="353"/>
      <c r="C95" s="111"/>
      <c r="D95" s="111"/>
      <c r="E95" s="30"/>
    </row>
    <row r="96" spans="1:5" ht="15.75">
      <c r="A96" s="158"/>
      <c r="B96" s="353"/>
      <c r="C96" s="111"/>
      <c r="D96" s="111"/>
      <c r="E96" s="30"/>
    </row>
    <row r="97" spans="1:5" ht="15.75">
      <c r="A97" s="158"/>
      <c r="B97" s="353"/>
      <c r="C97" s="111"/>
      <c r="D97" s="111"/>
      <c r="E97" s="30"/>
    </row>
    <row r="98" spans="1:5" ht="15.75">
      <c r="A98" s="158"/>
      <c r="B98" s="353"/>
      <c r="C98" s="111"/>
      <c r="D98" s="111"/>
      <c r="E98" s="30"/>
    </row>
    <row r="99" spans="1:5" ht="15.75">
      <c r="A99" s="158"/>
      <c r="B99" s="353"/>
      <c r="C99" s="111"/>
      <c r="D99" s="111"/>
      <c r="E99" s="30"/>
    </row>
    <row r="100" spans="1:5" ht="15.75">
      <c r="A100" s="158"/>
      <c r="B100" s="353"/>
      <c r="C100" s="111"/>
      <c r="D100" s="111"/>
      <c r="E100" s="30"/>
    </row>
    <row r="101" spans="1:5" ht="15.75">
      <c r="A101" s="158"/>
      <c r="B101" s="353"/>
      <c r="C101" s="111"/>
      <c r="D101" s="111"/>
      <c r="E101" s="30"/>
    </row>
    <row r="102" spans="1:5" ht="15.75">
      <c r="A102" s="158"/>
      <c r="B102" s="353"/>
      <c r="C102" s="111"/>
      <c r="D102" s="111"/>
      <c r="E102" s="30"/>
    </row>
    <row r="103" spans="1:5" ht="15.75">
      <c r="A103" s="158"/>
      <c r="B103" s="353"/>
      <c r="C103" s="111"/>
      <c r="D103" s="111"/>
      <c r="E103" s="30"/>
    </row>
    <row r="104" spans="1:5" ht="15.75">
      <c r="A104" s="158"/>
      <c r="B104" s="353"/>
      <c r="C104" s="111"/>
      <c r="D104" s="111"/>
      <c r="E104" s="30"/>
    </row>
    <row r="105" spans="1:5" ht="15.75">
      <c r="A105" s="158"/>
      <c r="B105" s="353"/>
      <c r="C105" s="111"/>
      <c r="D105" s="111"/>
      <c r="E105" s="30"/>
    </row>
    <row r="106" spans="1:5" ht="15.75">
      <c r="A106" s="158"/>
      <c r="B106" s="353"/>
      <c r="C106" s="111"/>
      <c r="D106" s="111"/>
      <c r="E106" s="30"/>
    </row>
    <row r="107" spans="1:5" ht="15.75">
      <c r="A107" s="158"/>
      <c r="B107" s="353"/>
      <c r="C107" s="111"/>
      <c r="D107" s="111"/>
      <c r="E107" s="30"/>
    </row>
    <row r="108" spans="1:5" ht="15.75">
      <c r="A108" s="158"/>
      <c r="B108" s="353"/>
      <c r="C108" s="111"/>
      <c r="D108" s="111"/>
      <c r="E108" s="30"/>
    </row>
    <row r="109" spans="1:5" ht="15.75">
      <c r="A109" s="158"/>
      <c r="B109" s="353"/>
      <c r="C109" s="111"/>
      <c r="D109" s="111"/>
      <c r="E109" s="30"/>
    </row>
    <row r="110" spans="1:5" ht="15.75">
      <c r="A110" s="158"/>
      <c r="B110" s="353"/>
      <c r="C110" s="111"/>
      <c r="D110" s="111"/>
      <c r="E110" s="30"/>
    </row>
    <row r="111" spans="1:5" ht="15.75">
      <c r="A111" s="158"/>
      <c r="B111" s="353"/>
      <c r="C111" s="111"/>
      <c r="D111" s="111"/>
      <c r="E111" s="30"/>
    </row>
    <row r="112" spans="1:5" ht="15.75">
      <c r="A112" s="158"/>
      <c r="B112" s="353"/>
      <c r="C112" s="111"/>
      <c r="D112" s="111"/>
      <c r="E112" s="30"/>
    </row>
    <row r="113" spans="1:5" ht="15.75">
      <c r="A113" s="158"/>
      <c r="B113" s="353"/>
      <c r="C113" s="111"/>
      <c r="D113" s="111"/>
      <c r="E113" s="30"/>
    </row>
    <row r="114" spans="1:5" ht="15.75">
      <c r="A114" s="158"/>
      <c r="B114" s="353"/>
      <c r="C114" s="111"/>
      <c r="D114" s="111"/>
      <c r="E114" s="30"/>
    </row>
    <row r="115" spans="1:5" ht="15.75">
      <c r="A115" s="158"/>
      <c r="B115" s="353"/>
      <c r="C115" s="111"/>
      <c r="D115" s="111"/>
      <c r="E115" s="30"/>
    </row>
    <row r="116" spans="1:5" ht="15.75">
      <c r="A116" s="158"/>
      <c r="B116" s="353"/>
      <c r="C116" s="111"/>
      <c r="D116" s="111"/>
      <c r="E116" s="30"/>
    </row>
    <row r="117" spans="1:5" ht="15.75">
      <c r="A117" s="158"/>
      <c r="B117" s="353"/>
      <c r="C117" s="111"/>
      <c r="D117" s="111"/>
      <c r="E117" s="30"/>
    </row>
    <row r="118" spans="1:5" ht="15.75">
      <c r="A118" s="158"/>
      <c r="B118" s="353"/>
      <c r="C118" s="111"/>
      <c r="D118" s="111"/>
      <c r="E118" s="30"/>
    </row>
    <row r="119" spans="1:5" ht="15.75">
      <c r="A119" s="158"/>
      <c r="B119" s="353"/>
      <c r="C119" s="111"/>
      <c r="D119" s="111"/>
      <c r="E119" s="30"/>
    </row>
    <row r="120" spans="1:5" ht="15.75">
      <c r="A120" s="158"/>
      <c r="B120" s="353"/>
      <c r="C120" s="111"/>
      <c r="D120" s="111"/>
      <c r="E120" s="30"/>
    </row>
    <row r="121" spans="1:5" ht="15.75">
      <c r="A121" s="158"/>
      <c r="B121" s="353"/>
      <c r="C121" s="111"/>
      <c r="D121" s="111"/>
      <c r="E121" s="30"/>
    </row>
    <row r="122" spans="1:5" ht="15.75">
      <c r="A122" s="158"/>
      <c r="B122" s="353"/>
      <c r="C122" s="111"/>
      <c r="D122" s="111"/>
      <c r="E122" s="30"/>
    </row>
    <row r="123" spans="1:5" ht="15.75">
      <c r="A123" s="158"/>
      <c r="B123" s="353"/>
      <c r="C123" s="111"/>
      <c r="D123" s="111"/>
      <c r="E123" s="30"/>
    </row>
    <row r="124" spans="1:5" ht="15.75">
      <c r="A124" s="158"/>
      <c r="B124" s="353"/>
      <c r="C124" s="111"/>
      <c r="D124" s="111"/>
      <c r="E124" s="30"/>
    </row>
    <row r="125" spans="1:5" ht="15.75">
      <c r="A125" s="158"/>
      <c r="B125" s="353"/>
      <c r="C125" s="111"/>
      <c r="D125" s="111"/>
      <c r="E125" s="30"/>
    </row>
    <row r="126" spans="1:5" ht="15.75">
      <c r="A126" s="158"/>
      <c r="B126" s="353"/>
      <c r="C126" s="111"/>
      <c r="D126" s="111"/>
      <c r="E126" s="30"/>
    </row>
    <row r="127" spans="1:5" ht="15.75">
      <c r="A127" s="158"/>
      <c r="B127" s="353"/>
      <c r="C127" s="111"/>
      <c r="D127" s="111"/>
      <c r="E127" s="30"/>
    </row>
    <row r="128" spans="1:5" ht="15.75">
      <c r="A128" s="158"/>
      <c r="B128" s="353"/>
      <c r="C128" s="111"/>
      <c r="D128" s="111"/>
      <c r="E128" s="30"/>
    </row>
    <row r="129" spans="1:5" ht="15.75">
      <c r="A129" s="158"/>
      <c r="B129" s="353"/>
      <c r="C129" s="111"/>
      <c r="D129" s="111"/>
      <c r="E129" s="30"/>
    </row>
    <row r="130" spans="1:5" ht="15.75">
      <c r="A130" s="158"/>
      <c r="B130" s="353"/>
      <c r="C130" s="111"/>
      <c r="D130" s="111"/>
      <c r="E130" s="30"/>
    </row>
    <row r="131" spans="1:5" ht="15.75">
      <c r="A131" s="158"/>
      <c r="B131" s="353"/>
      <c r="C131" s="111"/>
      <c r="D131" s="111"/>
      <c r="E131" s="30"/>
    </row>
    <row r="132" spans="1:5" ht="15.75">
      <c r="A132" s="158"/>
      <c r="B132" s="353"/>
      <c r="C132" s="111"/>
      <c r="D132" s="111"/>
      <c r="E132" s="30"/>
    </row>
    <row r="133" spans="1:5" ht="15.75">
      <c r="A133" s="158"/>
      <c r="B133" s="353"/>
      <c r="C133" s="111"/>
      <c r="D133" s="111"/>
      <c r="E133" s="30"/>
    </row>
    <row r="134" spans="1:5" ht="15.75">
      <c r="A134" s="158"/>
      <c r="B134" s="353"/>
      <c r="C134" s="111"/>
      <c r="D134" s="111"/>
      <c r="E134" s="30"/>
    </row>
    <row r="135" spans="1:5" ht="15.75">
      <c r="A135" s="158"/>
      <c r="B135" s="353"/>
      <c r="C135" s="111"/>
      <c r="D135" s="111"/>
      <c r="E135" s="30"/>
    </row>
    <row r="136" spans="1:5" ht="15.75">
      <c r="A136" s="158"/>
      <c r="B136" s="353"/>
      <c r="C136" s="111"/>
      <c r="D136" s="111"/>
      <c r="E136" s="30"/>
    </row>
    <row r="137" spans="1:5" ht="15.75">
      <c r="A137" s="158"/>
      <c r="B137" s="353"/>
      <c r="C137" s="111"/>
      <c r="D137" s="111"/>
      <c r="E137" s="30"/>
    </row>
    <row r="138" spans="1:5" ht="15.75">
      <c r="A138" s="158"/>
      <c r="B138" s="353"/>
      <c r="C138" s="111"/>
      <c r="D138" s="111"/>
      <c r="E138" s="30"/>
    </row>
    <row r="139" spans="1:5" ht="15.75">
      <c r="A139" s="158"/>
      <c r="B139" s="353"/>
      <c r="C139" s="111"/>
      <c r="D139" s="111"/>
      <c r="E139" s="30"/>
    </row>
    <row r="140" spans="1:5" ht="15.75">
      <c r="A140" s="158"/>
      <c r="B140" s="353"/>
      <c r="C140" s="111"/>
      <c r="D140" s="111"/>
      <c r="E140" s="30"/>
    </row>
    <row r="141" spans="1:5" ht="15.75">
      <c r="A141" s="158"/>
      <c r="B141" s="353"/>
      <c r="C141" s="111"/>
      <c r="D141" s="111"/>
      <c r="E141" s="30"/>
    </row>
    <row r="142" spans="1:5" ht="15.75">
      <c r="A142" s="158"/>
      <c r="B142" s="353"/>
      <c r="C142" s="111"/>
      <c r="D142" s="111"/>
      <c r="E142" s="30"/>
    </row>
    <row r="143" spans="1:5" ht="15.75">
      <c r="A143" s="158"/>
      <c r="B143" s="353"/>
      <c r="C143" s="111"/>
      <c r="D143" s="111"/>
      <c r="E143" s="30"/>
    </row>
    <row r="144" spans="1:5" ht="15.75">
      <c r="A144" s="158"/>
      <c r="B144" s="353"/>
      <c r="C144" s="111"/>
      <c r="D144" s="111"/>
      <c r="E144" s="30"/>
    </row>
    <row r="145" spans="1:5" ht="15.75">
      <c r="A145" s="158"/>
      <c r="B145" s="353"/>
      <c r="C145" s="111"/>
      <c r="D145" s="111"/>
      <c r="E145" s="30"/>
    </row>
    <row r="146" spans="1:5" ht="15.75">
      <c r="A146" s="158"/>
      <c r="B146" s="353"/>
      <c r="C146" s="111"/>
      <c r="D146" s="111"/>
      <c r="E146" s="30"/>
    </row>
    <row r="147" spans="1:5" ht="15.75">
      <c r="A147" s="158"/>
      <c r="B147" s="353"/>
      <c r="C147" s="111"/>
      <c r="D147" s="111"/>
      <c r="E147" s="30"/>
    </row>
    <row r="148" spans="1:5" ht="15.75">
      <c r="A148" s="158"/>
      <c r="B148" s="353"/>
      <c r="C148" s="111"/>
      <c r="D148" s="111"/>
      <c r="E148" s="30"/>
    </row>
    <row r="149" spans="1:5" ht="15.75">
      <c r="A149" s="158"/>
      <c r="B149" s="353"/>
      <c r="C149" s="111"/>
      <c r="D149" s="111"/>
      <c r="E149" s="30"/>
    </row>
    <row r="150" spans="1:5" ht="15.75">
      <c r="A150" s="158"/>
      <c r="B150" s="353"/>
      <c r="C150" s="111"/>
      <c r="D150" s="111"/>
      <c r="E150" s="30"/>
    </row>
    <row r="151" spans="1:5" ht="15.75">
      <c r="A151" s="158"/>
      <c r="B151" s="353"/>
      <c r="C151" s="111"/>
      <c r="D151" s="111"/>
      <c r="E151" s="30"/>
    </row>
    <row r="152" spans="1:5" ht="15.75">
      <c r="A152" s="158"/>
      <c r="B152" s="353"/>
      <c r="C152" s="111"/>
      <c r="D152" s="111"/>
      <c r="E152" s="30"/>
    </row>
    <row r="153" spans="1:5" ht="15.75">
      <c r="A153" s="158"/>
      <c r="B153" s="353"/>
      <c r="C153" s="111"/>
      <c r="D153" s="111"/>
      <c r="E153" s="30"/>
    </row>
    <row r="154" spans="1:5" ht="15.75">
      <c r="A154" s="158"/>
      <c r="B154" s="353"/>
      <c r="C154" s="111"/>
      <c r="D154" s="111"/>
      <c r="E154" s="30"/>
    </row>
    <row r="155" spans="1:5" ht="15.75">
      <c r="A155" s="158"/>
      <c r="B155" s="353"/>
      <c r="C155" s="111"/>
      <c r="D155" s="111"/>
      <c r="E155" s="30"/>
    </row>
    <row r="156" spans="1:5" ht="15.75">
      <c r="A156" s="158"/>
      <c r="B156" s="353"/>
      <c r="C156" s="111"/>
      <c r="D156" s="111"/>
      <c r="E156" s="30"/>
    </row>
    <row r="157" spans="1:5" ht="15.75">
      <c r="A157" s="158"/>
      <c r="B157" s="353"/>
      <c r="C157" s="111"/>
      <c r="D157" s="111"/>
      <c r="E157" s="30"/>
    </row>
    <row r="158" spans="1:5" ht="15.75">
      <c r="A158" s="158"/>
      <c r="B158" s="353"/>
      <c r="C158" s="111"/>
      <c r="D158" s="111"/>
      <c r="E158" s="30"/>
    </row>
    <row r="159" spans="1:5" ht="15.75">
      <c r="A159" s="158"/>
      <c r="B159" s="353"/>
      <c r="C159" s="111"/>
      <c r="D159" s="111"/>
      <c r="E159" s="30"/>
    </row>
    <row r="160" spans="1:5" ht="15.75">
      <c r="A160" s="158"/>
      <c r="B160" s="353"/>
      <c r="C160" s="111"/>
      <c r="D160" s="111"/>
      <c r="E160" s="30"/>
    </row>
    <row r="161" spans="1:5" ht="15.75">
      <c r="A161" s="158"/>
      <c r="B161" s="353"/>
      <c r="C161" s="111"/>
      <c r="D161" s="111"/>
      <c r="E161" s="30"/>
    </row>
    <row r="162" spans="1:5" ht="15.75">
      <c r="A162" s="158"/>
      <c r="B162" s="353"/>
      <c r="C162" s="111"/>
      <c r="D162" s="111"/>
      <c r="E162" s="30"/>
    </row>
    <row r="163" spans="1:5" ht="15.75">
      <c r="A163" s="158"/>
      <c r="B163" s="353"/>
      <c r="C163" s="111"/>
      <c r="D163" s="111"/>
      <c r="E163" s="30"/>
    </row>
    <row r="164" spans="1:5" ht="15.75">
      <c r="A164" s="158"/>
      <c r="B164" s="353"/>
      <c r="C164" s="111"/>
      <c r="D164" s="111"/>
      <c r="E164" s="30"/>
    </row>
    <row r="165" spans="1:5" ht="15.75">
      <c r="A165" s="158"/>
      <c r="B165" s="353"/>
      <c r="C165" s="111"/>
      <c r="D165" s="111"/>
      <c r="E165" s="30"/>
    </row>
    <row r="166" spans="1:5" ht="15.75">
      <c r="A166" s="158"/>
      <c r="B166" s="353"/>
      <c r="C166" s="111"/>
      <c r="D166" s="111"/>
      <c r="E166" s="30"/>
    </row>
    <row r="167" spans="1:5" ht="15.75">
      <c r="A167" s="158"/>
      <c r="B167" s="353"/>
      <c r="C167" s="111"/>
      <c r="D167" s="111"/>
      <c r="E167" s="30"/>
    </row>
    <row r="168" spans="1:5" ht="15.75">
      <c r="A168" s="158"/>
      <c r="B168" s="353"/>
      <c r="C168" s="111"/>
      <c r="D168" s="111"/>
      <c r="E168" s="30"/>
    </row>
    <row r="169" spans="1:5" ht="15.75">
      <c r="A169" s="158"/>
      <c r="B169" s="353"/>
      <c r="C169" s="111"/>
      <c r="D169" s="111"/>
      <c r="E169" s="30"/>
    </row>
    <row r="170" spans="1:5" ht="15.75">
      <c r="A170" s="158"/>
      <c r="B170" s="353"/>
      <c r="C170" s="111"/>
      <c r="D170" s="111"/>
      <c r="E170" s="30"/>
    </row>
    <row r="171" spans="1:5" ht="15.75">
      <c r="A171" s="158"/>
      <c r="B171" s="353"/>
      <c r="C171" s="111"/>
      <c r="D171" s="111"/>
      <c r="E171" s="30"/>
    </row>
    <row r="172" spans="1:5" ht="15.75">
      <c r="A172" s="158"/>
      <c r="B172" s="353"/>
      <c r="C172" s="111"/>
      <c r="D172" s="111"/>
      <c r="E172" s="30"/>
    </row>
    <row r="173" spans="1:5" ht="15.75">
      <c r="A173" s="158"/>
      <c r="B173" s="353"/>
      <c r="C173" s="111"/>
      <c r="D173" s="111"/>
      <c r="E173" s="30"/>
    </row>
    <row r="174" spans="1:5" ht="15.75">
      <c r="A174" s="158"/>
      <c r="B174" s="353"/>
      <c r="C174" s="111"/>
      <c r="D174" s="111"/>
      <c r="E174" s="30"/>
    </row>
    <row r="175" spans="1:5" ht="15.75">
      <c r="A175" s="158"/>
      <c r="B175" s="353"/>
      <c r="C175" s="111"/>
      <c r="D175" s="111"/>
      <c r="E175" s="30"/>
    </row>
    <row r="176" spans="1:5" ht="15.75">
      <c r="A176" s="158"/>
      <c r="B176" s="353"/>
      <c r="C176" s="111"/>
      <c r="D176" s="111"/>
      <c r="E176" s="30"/>
    </row>
    <row r="177" spans="1:5" ht="15.75">
      <c r="A177" s="158"/>
      <c r="B177" s="353"/>
      <c r="C177" s="111"/>
      <c r="D177" s="111"/>
      <c r="E177" s="30"/>
    </row>
    <row r="178" spans="1:5" ht="15.75">
      <c r="A178" s="158"/>
      <c r="B178" s="353"/>
      <c r="C178" s="111"/>
      <c r="D178" s="111"/>
      <c r="E178" s="30"/>
    </row>
    <row r="179" spans="1:5" ht="15.75">
      <c r="A179" s="158"/>
      <c r="B179" s="353"/>
      <c r="C179" s="111"/>
      <c r="D179" s="111"/>
      <c r="E179" s="30"/>
    </row>
    <row r="180" spans="1:5" ht="15.75">
      <c r="A180" s="158"/>
      <c r="B180" s="353"/>
      <c r="C180" s="111"/>
      <c r="D180" s="111"/>
      <c r="E180" s="30"/>
    </row>
    <row r="181" spans="1:5" ht="15.75">
      <c r="A181" s="158"/>
      <c r="B181" s="353"/>
      <c r="C181" s="111"/>
      <c r="D181" s="111"/>
      <c r="E181" s="30"/>
    </row>
    <row r="182" spans="1:5" ht="15.75">
      <c r="A182" s="158"/>
      <c r="B182" s="353"/>
      <c r="C182" s="111"/>
      <c r="D182" s="111"/>
      <c r="E182" s="30"/>
    </row>
    <row r="183" spans="1:5" ht="15.75">
      <c r="A183" s="158"/>
      <c r="B183" s="353"/>
      <c r="C183" s="111"/>
      <c r="D183" s="111"/>
      <c r="E183" s="30"/>
    </row>
    <row r="184" spans="1:5" ht="15.75">
      <c r="A184" s="158"/>
      <c r="B184" s="353"/>
      <c r="C184" s="111"/>
      <c r="D184" s="111"/>
      <c r="E184" s="30"/>
    </row>
    <row r="185" spans="1:5" ht="15.75">
      <c r="A185" s="158"/>
      <c r="B185" s="353"/>
      <c r="C185" s="111"/>
      <c r="D185" s="111"/>
      <c r="E185" s="30"/>
    </row>
    <row r="186" spans="1:5" ht="15.75">
      <c r="A186" s="158"/>
      <c r="B186" s="353"/>
      <c r="C186" s="111"/>
      <c r="D186" s="111"/>
      <c r="E186" s="30"/>
    </row>
    <row r="187" spans="1:5" ht="15.75">
      <c r="A187" s="158"/>
      <c r="B187" s="353"/>
      <c r="C187" s="111"/>
      <c r="D187" s="111"/>
      <c r="E187" s="30"/>
    </row>
    <row r="188" spans="1:5" ht="15.75">
      <c r="A188" s="158"/>
      <c r="B188" s="353"/>
      <c r="C188" s="111"/>
      <c r="D188" s="111"/>
      <c r="E188" s="30"/>
    </row>
    <row r="189" spans="1:5" ht="15.75">
      <c r="A189" s="158"/>
      <c r="B189" s="353"/>
      <c r="C189" s="111"/>
      <c r="D189" s="111"/>
      <c r="E189" s="30"/>
    </row>
    <row r="190" spans="1:5" ht="15.75">
      <c r="A190" s="158"/>
      <c r="B190" s="353"/>
      <c r="C190" s="111"/>
      <c r="D190" s="111"/>
      <c r="E190" s="30"/>
    </row>
    <row r="191" spans="1:5" ht="15.75">
      <c r="A191" s="158"/>
      <c r="B191" s="353"/>
      <c r="C191" s="111"/>
      <c r="D191" s="111"/>
      <c r="E191" s="30"/>
    </row>
    <row r="192" spans="1:5" ht="15.75">
      <c r="A192" s="158"/>
      <c r="B192" s="353"/>
      <c r="C192" s="111"/>
      <c r="D192" s="111"/>
      <c r="E192" s="30"/>
    </row>
    <row r="193" spans="1:5" ht="15.75">
      <c r="A193" s="158"/>
      <c r="B193" s="353"/>
      <c r="C193" s="111"/>
      <c r="D193" s="111"/>
      <c r="E193" s="30"/>
    </row>
    <row r="194" spans="1:5" ht="15.75">
      <c r="A194" s="158"/>
      <c r="B194" s="353"/>
      <c r="C194" s="111"/>
      <c r="D194" s="111"/>
      <c r="E194" s="30"/>
    </row>
    <row r="195" spans="1:5" ht="15.75">
      <c r="A195" s="158"/>
      <c r="B195" s="353"/>
      <c r="C195" s="111"/>
      <c r="D195" s="111"/>
      <c r="E195" s="30"/>
    </row>
    <row r="196" spans="1:5" ht="15.75">
      <c r="A196" s="158"/>
      <c r="B196" s="353"/>
      <c r="C196" s="111"/>
      <c r="D196" s="111"/>
      <c r="E196" s="30"/>
    </row>
    <row r="197" spans="1:5" ht="15.75">
      <c r="A197" s="158"/>
      <c r="B197" s="353"/>
      <c r="C197" s="111"/>
      <c r="D197" s="111"/>
      <c r="E197" s="30"/>
    </row>
    <row r="198" spans="1:5" ht="15.75">
      <c r="A198" s="158"/>
      <c r="B198" s="353"/>
      <c r="C198" s="111"/>
      <c r="D198" s="111"/>
      <c r="E198" s="30"/>
    </row>
    <row r="199" spans="1:5" ht="15.75">
      <c r="A199" s="158"/>
      <c r="B199" s="353"/>
      <c r="C199" s="111"/>
      <c r="D199" s="111"/>
      <c r="E199" s="30"/>
    </row>
    <row r="200" spans="1:5" ht="15.75">
      <c r="A200" s="158"/>
      <c r="B200" s="353"/>
      <c r="C200" s="111"/>
      <c r="D200" s="111"/>
      <c r="E200" s="30"/>
    </row>
    <row r="201" spans="1:5" ht="15.75">
      <c r="A201" s="158"/>
      <c r="B201" s="353"/>
      <c r="C201" s="111"/>
      <c r="D201" s="111"/>
      <c r="E201" s="30"/>
    </row>
    <row r="202" spans="1:5" ht="15.75">
      <c r="A202" s="158"/>
      <c r="B202" s="353"/>
      <c r="C202" s="111"/>
      <c r="D202" s="111"/>
      <c r="E202" s="30"/>
    </row>
    <row r="203" spans="1:5" ht="15.75">
      <c r="A203" s="158"/>
      <c r="B203" s="353"/>
      <c r="C203" s="111"/>
      <c r="D203" s="111"/>
      <c r="E203" s="30"/>
    </row>
    <row r="204" spans="1:5" ht="15.75">
      <c r="A204" s="158"/>
      <c r="B204" s="353"/>
      <c r="C204" s="111"/>
      <c r="D204" s="111"/>
      <c r="E204" s="30"/>
    </row>
    <row r="205" spans="1:5" ht="15.75">
      <c r="A205" s="158"/>
      <c r="B205" s="353"/>
      <c r="C205" s="111"/>
      <c r="D205" s="111"/>
      <c r="E205" s="30"/>
    </row>
    <row r="206" spans="1:5" ht="15.75">
      <c r="A206" s="158"/>
      <c r="B206" s="353"/>
      <c r="C206" s="111"/>
      <c r="D206" s="111"/>
      <c r="E206" s="30"/>
    </row>
    <row r="207" spans="1:5" ht="15.75">
      <c r="A207" s="158"/>
      <c r="B207" s="353"/>
      <c r="C207" s="111"/>
      <c r="D207" s="111"/>
      <c r="E207" s="30"/>
    </row>
    <row r="208" spans="1:5" ht="15.75">
      <c r="A208" s="158"/>
      <c r="B208" s="353"/>
      <c r="C208" s="111"/>
      <c r="D208" s="111"/>
      <c r="E208" s="30"/>
    </row>
    <row r="209" spans="1:5" ht="15.75">
      <c r="A209" s="158"/>
      <c r="B209" s="353"/>
      <c r="C209" s="111"/>
      <c r="D209" s="111"/>
      <c r="E209" s="30"/>
    </row>
    <row r="210" spans="1:5" ht="15.75">
      <c r="A210" s="158"/>
      <c r="B210" s="353"/>
      <c r="C210" s="111"/>
      <c r="D210" s="111"/>
      <c r="E210" s="30"/>
    </row>
    <row r="211" spans="1:5" ht="15.75">
      <c r="A211" s="158"/>
      <c r="B211" s="353"/>
      <c r="C211" s="111"/>
      <c r="D211" s="111"/>
      <c r="E211" s="30"/>
    </row>
    <row r="212" spans="1:5" ht="15.75">
      <c r="A212" s="158"/>
      <c r="B212" s="353"/>
      <c r="C212" s="111"/>
      <c r="D212" s="111"/>
      <c r="E212" s="30"/>
    </row>
    <row r="213" spans="1:5" ht="15.75">
      <c r="A213" s="158"/>
      <c r="B213" s="353"/>
      <c r="C213" s="111"/>
      <c r="D213" s="111"/>
      <c r="E213" s="30"/>
    </row>
    <row r="214" spans="1:5" ht="15.75">
      <c r="A214" s="158"/>
      <c r="B214" s="353"/>
      <c r="C214" s="111"/>
      <c r="D214" s="111"/>
      <c r="E214" s="30"/>
    </row>
    <row r="215" spans="1:5" ht="15.75">
      <c r="A215" s="158"/>
      <c r="B215" s="353"/>
      <c r="C215" s="111"/>
      <c r="D215" s="111"/>
      <c r="E215" s="30"/>
    </row>
    <row r="216" spans="1:5" ht="15.75">
      <c r="A216" s="158"/>
      <c r="B216" s="353"/>
      <c r="C216" s="111"/>
      <c r="D216" s="111"/>
      <c r="E216" s="30"/>
    </row>
    <row r="217" spans="1:5" ht="15.75">
      <c r="A217" s="158"/>
      <c r="B217" s="353"/>
      <c r="C217" s="111"/>
      <c r="D217" s="111"/>
      <c r="E217" s="30"/>
    </row>
    <row r="218" spans="1:5" ht="15.75">
      <c r="A218" s="158"/>
      <c r="B218" s="353"/>
      <c r="C218" s="111"/>
      <c r="D218" s="111"/>
      <c r="E218" s="30"/>
    </row>
    <row r="219" spans="1:5" ht="15.75">
      <c r="A219" s="158"/>
      <c r="B219" s="353"/>
      <c r="C219" s="111"/>
      <c r="D219" s="111"/>
      <c r="E219" s="30"/>
    </row>
    <row r="220" spans="1:5" ht="15.75">
      <c r="A220" s="158"/>
      <c r="B220" s="353"/>
      <c r="C220" s="111"/>
      <c r="D220" s="111"/>
      <c r="E220" s="30"/>
    </row>
    <row r="221" spans="1:5" ht="15.75">
      <c r="A221" s="158"/>
      <c r="B221" s="353"/>
      <c r="C221" s="111"/>
      <c r="D221" s="111"/>
      <c r="E221" s="30"/>
    </row>
    <row r="222" spans="1:5" ht="15.75">
      <c r="A222" s="158"/>
      <c r="B222" s="353"/>
      <c r="C222" s="111"/>
      <c r="D222" s="111"/>
      <c r="E222" s="30"/>
    </row>
    <row r="223" spans="1:5" ht="15.75">
      <c r="A223" s="158"/>
      <c r="B223" s="353"/>
      <c r="C223" s="111"/>
      <c r="D223" s="111"/>
      <c r="E223" s="30"/>
    </row>
    <row r="224" spans="1:5" ht="15.75">
      <c r="A224" s="158"/>
      <c r="B224" s="353"/>
      <c r="C224" s="111"/>
      <c r="D224" s="111"/>
      <c r="E224" s="30"/>
    </row>
    <row r="225" spans="1:5" ht="15.75">
      <c r="A225" s="158"/>
      <c r="B225" s="353"/>
      <c r="C225" s="111"/>
      <c r="D225" s="111"/>
      <c r="E225" s="30"/>
    </row>
    <row r="226" spans="1:5" ht="15.75">
      <c r="A226" s="158"/>
      <c r="B226" s="353"/>
      <c r="C226" s="111"/>
      <c r="D226" s="111"/>
      <c r="E226" s="30"/>
    </row>
    <row r="227" spans="1:5" ht="15.75">
      <c r="A227" s="158"/>
      <c r="B227" s="353"/>
      <c r="C227" s="111"/>
      <c r="D227" s="111"/>
      <c r="E227" s="30"/>
    </row>
    <row r="228" spans="1:5" ht="15.75">
      <c r="A228" s="158"/>
      <c r="B228" s="353"/>
      <c r="C228" s="111"/>
      <c r="D228" s="111"/>
      <c r="E228" s="30"/>
    </row>
    <row r="229" spans="1:5" ht="15.75">
      <c r="A229" s="158"/>
      <c r="B229" s="353"/>
      <c r="C229" s="111"/>
      <c r="D229" s="111"/>
      <c r="E229" s="30"/>
    </row>
    <row r="230" spans="1:5" ht="15.75">
      <c r="A230" s="158"/>
      <c r="B230" s="353"/>
      <c r="C230" s="111"/>
      <c r="D230" s="111"/>
      <c r="E230" s="30"/>
    </row>
    <row r="231" spans="1:5" ht="15.75">
      <c r="A231" s="158"/>
      <c r="B231" s="353"/>
      <c r="C231" s="111"/>
      <c r="D231" s="111"/>
      <c r="E231" s="30"/>
    </row>
    <row r="232" spans="1:5" ht="15.75">
      <c r="A232" s="158"/>
      <c r="B232" s="353"/>
      <c r="C232" s="111"/>
      <c r="D232" s="111"/>
      <c r="E232" s="30"/>
    </row>
    <row r="233" spans="1:5" ht="15.75">
      <c r="A233" s="158"/>
      <c r="B233" s="353"/>
      <c r="C233" s="111"/>
      <c r="D233" s="111"/>
      <c r="E233" s="30"/>
    </row>
    <row r="234" spans="1:5" ht="15.75">
      <c r="A234" s="158"/>
      <c r="B234" s="353"/>
      <c r="C234" s="111"/>
      <c r="D234" s="111"/>
      <c r="E234" s="30"/>
    </row>
    <row r="235" spans="1:5" ht="15.75">
      <c r="A235" s="158"/>
      <c r="B235" s="353"/>
      <c r="C235" s="111"/>
      <c r="D235" s="111"/>
      <c r="E235" s="30"/>
    </row>
    <row r="236" spans="1:5" ht="15.75">
      <c r="A236" s="158"/>
      <c r="B236" s="353"/>
      <c r="C236" s="111"/>
      <c r="D236" s="111"/>
      <c r="E236" s="30"/>
    </row>
    <row r="237" spans="1:5" ht="15.75">
      <c r="A237" s="158"/>
      <c r="B237" s="353"/>
      <c r="C237" s="111"/>
      <c r="D237" s="111"/>
      <c r="E237" s="30"/>
    </row>
    <row r="238" spans="1:5" ht="15.75">
      <c r="A238" s="158"/>
      <c r="B238" s="353"/>
      <c r="C238" s="111"/>
      <c r="D238" s="111"/>
      <c r="E238" s="30"/>
    </row>
    <row r="239" spans="1:5" ht="15.75">
      <c r="A239" s="158"/>
      <c r="B239" s="353"/>
      <c r="C239" s="111"/>
      <c r="D239" s="111"/>
      <c r="E239" s="30"/>
    </row>
    <row r="240" spans="1:5" ht="15.75">
      <c r="A240" s="158"/>
      <c r="B240" s="353"/>
      <c r="C240" s="111"/>
      <c r="D240" s="111"/>
      <c r="E240" s="30"/>
    </row>
    <row r="241" spans="1:5" ht="15.75">
      <c r="A241" s="158"/>
      <c r="B241" s="353"/>
      <c r="C241" s="111"/>
      <c r="D241" s="111"/>
      <c r="E241" s="30"/>
    </row>
    <row r="242" spans="1:5" ht="15.75">
      <c r="A242" s="158"/>
      <c r="B242" s="353"/>
      <c r="C242" s="111"/>
      <c r="D242" s="111"/>
      <c r="E242" s="30"/>
    </row>
    <row r="243" spans="1:5" ht="15.75">
      <c r="A243" s="158"/>
      <c r="B243" s="353"/>
      <c r="C243" s="111"/>
      <c r="D243" s="111"/>
      <c r="E243" s="30"/>
    </row>
    <row r="244" spans="1:5" ht="15.75">
      <c r="A244" s="158"/>
      <c r="B244" s="353"/>
      <c r="C244" s="111"/>
      <c r="D244" s="111"/>
      <c r="E244" s="30"/>
    </row>
    <row r="245" spans="1:5" ht="15.75">
      <c r="A245" s="158"/>
      <c r="B245" s="353"/>
      <c r="C245" s="111"/>
      <c r="D245" s="111"/>
      <c r="E245" s="30"/>
    </row>
    <row r="246" spans="1:5" ht="15.75">
      <c r="A246" s="158"/>
      <c r="B246" s="353"/>
      <c r="C246" s="111"/>
      <c r="D246" s="111"/>
      <c r="E246" s="30"/>
    </row>
    <row r="247" spans="1:5" ht="15.75">
      <c r="A247" s="158"/>
      <c r="B247" s="353"/>
      <c r="C247" s="111"/>
      <c r="D247" s="111"/>
      <c r="E247" s="30"/>
    </row>
    <row r="248" spans="1:5" ht="15.75">
      <c r="A248" s="158"/>
      <c r="B248" s="353"/>
      <c r="C248" s="111"/>
      <c r="D248" s="111"/>
      <c r="E248" s="30"/>
    </row>
    <row r="249" spans="1:5" ht="15.75">
      <c r="A249" s="158"/>
      <c r="B249" s="353"/>
      <c r="C249" s="111"/>
      <c r="D249" s="111"/>
      <c r="E249" s="30"/>
    </row>
    <row r="250" spans="1:5" ht="15.75">
      <c r="A250" s="158"/>
      <c r="B250" s="353"/>
      <c r="C250" s="111"/>
      <c r="D250" s="111"/>
      <c r="E250" s="30"/>
    </row>
    <row r="251" spans="1:5" ht="15.75">
      <c r="A251" s="158"/>
      <c r="B251" s="353"/>
      <c r="C251" s="111"/>
      <c r="D251" s="111"/>
      <c r="E251" s="30"/>
    </row>
    <row r="252" spans="1:5" ht="15.75">
      <c r="A252" s="158"/>
      <c r="B252" s="353"/>
      <c r="C252" s="111"/>
      <c r="D252" s="111"/>
      <c r="E252" s="30"/>
    </row>
    <row r="253" spans="1:5" ht="15.75">
      <c r="A253" s="158"/>
      <c r="B253" s="353"/>
      <c r="C253" s="111"/>
      <c r="D253" s="111"/>
      <c r="E253" s="30"/>
    </row>
    <row r="254" spans="1:5" ht="15.75">
      <c r="A254" s="158"/>
      <c r="B254" s="353"/>
      <c r="C254" s="111"/>
      <c r="D254" s="111"/>
      <c r="E254" s="30"/>
    </row>
    <row r="255" spans="1:5" ht="15.75">
      <c r="A255" s="158"/>
      <c r="B255" s="353"/>
      <c r="C255" s="111"/>
      <c r="D255" s="111"/>
      <c r="E255" s="30"/>
    </row>
    <row r="256" spans="1:5" ht="15.75">
      <c r="A256" s="158"/>
      <c r="B256" s="353"/>
      <c r="C256" s="111"/>
      <c r="D256" s="111"/>
      <c r="E256" s="30"/>
    </row>
    <row r="257" spans="1:5" ht="15.75">
      <c r="A257" s="158"/>
      <c r="B257" s="353"/>
      <c r="C257" s="111"/>
      <c r="D257" s="111"/>
      <c r="E257" s="30"/>
    </row>
    <row r="258" spans="1:5" ht="15.75">
      <c r="A258" s="158"/>
      <c r="B258" s="353"/>
      <c r="C258" s="111"/>
      <c r="D258" s="111"/>
      <c r="E258" s="30"/>
    </row>
    <row r="259" spans="1:5" ht="15.75">
      <c r="A259" s="158"/>
      <c r="B259" s="353"/>
      <c r="C259" s="111"/>
      <c r="D259" s="111"/>
      <c r="E259" s="30"/>
    </row>
    <row r="260" spans="1:5" ht="15.75">
      <c r="A260" s="158"/>
      <c r="B260" s="353"/>
      <c r="C260" s="111"/>
      <c r="D260" s="111"/>
      <c r="E260" s="30"/>
    </row>
    <row r="261" spans="1:5" ht="15.75">
      <c r="A261" s="158"/>
      <c r="B261" s="353"/>
      <c r="C261" s="111"/>
      <c r="D261" s="111"/>
      <c r="E261" s="30"/>
    </row>
    <row r="262" spans="1:5" ht="15.75">
      <c r="A262" s="158"/>
      <c r="B262" s="353"/>
      <c r="C262" s="111"/>
      <c r="D262" s="111"/>
      <c r="E262" s="30"/>
    </row>
    <row r="263" spans="1:5" ht="15.75">
      <c r="A263" s="158"/>
      <c r="B263" s="353"/>
      <c r="C263" s="111"/>
      <c r="D263" s="111"/>
      <c r="E263" s="30"/>
    </row>
    <row r="264" spans="1:5" ht="15.75">
      <c r="A264" s="158"/>
      <c r="B264" s="353"/>
      <c r="C264" s="111"/>
      <c r="D264" s="111"/>
      <c r="E264" s="30"/>
    </row>
    <row r="265" spans="1:5" ht="15.75">
      <c r="A265" s="158"/>
      <c r="B265" s="353"/>
      <c r="C265" s="111"/>
      <c r="D265" s="111"/>
      <c r="E265" s="30"/>
    </row>
    <row r="266" spans="1:5" ht="15.75">
      <c r="A266" s="158"/>
      <c r="B266" s="353"/>
      <c r="C266" s="111"/>
      <c r="D266" s="111"/>
      <c r="E266" s="30"/>
    </row>
    <row r="267" spans="1:5" ht="15.75">
      <c r="A267" s="158"/>
      <c r="B267" s="353"/>
      <c r="C267" s="111"/>
      <c r="D267" s="111"/>
      <c r="E267" s="30"/>
    </row>
    <row r="268" spans="1:5" ht="15.75">
      <c r="A268" s="158"/>
      <c r="B268" s="353"/>
      <c r="C268" s="111"/>
      <c r="D268" s="111"/>
      <c r="E268" s="30"/>
    </row>
    <row r="269" spans="1:5" ht="15.75">
      <c r="A269" s="158"/>
      <c r="B269" s="353"/>
      <c r="C269" s="111"/>
      <c r="D269" s="111"/>
      <c r="E269" s="30"/>
    </row>
    <row r="270" spans="1:5" ht="15.75">
      <c r="A270" s="158"/>
      <c r="B270" s="353"/>
      <c r="C270" s="111"/>
      <c r="D270" s="111"/>
      <c r="E270" s="30"/>
    </row>
    <row r="271" spans="1:5" ht="15.75">
      <c r="A271" s="158"/>
      <c r="B271" s="353"/>
      <c r="C271" s="111"/>
      <c r="D271" s="111"/>
      <c r="E271" s="30"/>
    </row>
    <row r="272" spans="1:5" ht="15.75">
      <c r="A272" s="158"/>
      <c r="B272" s="353"/>
      <c r="C272" s="111"/>
      <c r="D272" s="111"/>
      <c r="E272" s="30"/>
    </row>
    <row r="273" spans="1:5" ht="15.75">
      <c r="A273" s="158"/>
      <c r="B273" s="353"/>
      <c r="C273" s="111"/>
      <c r="D273" s="111"/>
      <c r="E273" s="30"/>
    </row>
    <row r="274" spans="1:5" ht="15.75">
      <c r="A274" s="158"/>
      <c r="B274" s="353"/>
      <c r="C274" s="111"/>
      <c r="D274" s="111"/>
      <c r="E274" s="30"/>
    </row>
    <row r="275" spans="1:5" ht="15.75">
      <c r="A275" s="158"/>
      <c r="B275" s="353"/>
      <c r="C275" s="111"/>
      <c r="D275" s="111"/>
      <c r="E275" s="30"/>
    </row>
    <row r="276" spans="1:5" ht="15.75">
      <c r="A276" s="158"/>
      <c r="B276" s="353"/>
      <c r="C276" s="111"/>
      <c r="D276" s="111"/>
      <c r="E276" s="30"/>
    </row>
    <row r="277" spans="1:5" ht="15.75">
      <c r="A277" s="158"/>
      <c r="B277" s="353"/>
      <c r="C277" s="111"/>
      <c r="D277" s="111"/>
      <c r="E277" s="30"/>
    </row>
    <row r="278" spans="1:5" ht="15.75">
      <c r="A278" s="158"/>
      <c r="B278" s="353"/>
      <c r="C278" s="111"/>
      <c r="D278" s="111"/>
      <c r="E278" s="30"/>
    </row>
    <row r="279" spans="1:5" ht="15.75">
      <c r="A279" s="158"/>
      <c r="B279" s="353"/>
      <c r="C279" s="111"/>
      <c r="D279" s="111"/>
      <c r="E279" s="30"/>
    </row>
    <row r="280" spans="1:5" ht="15.75">
      <c r="A280" s="158"/>
      <c r="B280" s="353"/>
      <c r="C280" s="111"/>
      <c r="D280" s="111"/>
      <c r="E280" s="30"/>
    </row>
    <row r="281" spans="1:5" ht="15.75">
      <c r="A281" s="158"/>
      <c r="B281" s="353"/>
      <c r="C281" s="111"/>
      <c r="D281" s="111"/>
      <c r="E281" s="30"/>
    </row>
    <row r="282" spans="1:5" ht="15.75">
      <c r="A282" s="158"/>
      <c r="B282" s="353"/>
      <c r="C282" s="111"/>
      <c r="D282" s="111"/>
      <c r="E282" s="30"/>
    </row>
    <row r="283" spans="1:5" ht="15.75">
      <c r="A283" s="158"/>
      <c r="B283" s="353"/>
      <c r="C283" s="111"/>
      <c r="D283" s="111"/>
      <c r="E283" s="30"/>
    </row>
    <row r="284" spans="1:5" ht="15.75">
      <c r="A284" s="158"/>
      <c r="B284" s="353"/>
      <c r="C284" s="111"/>
      <c r="D284" s="111"/>
      <c r="E284" s="30"/>
    </row>
    <row r="285" spans="1:5" ht="15.75">
      <c r="A285" s="158"/>
      <c r="B285" s="353"/>
      <c r="C285" s="111"/>
      <c r="D285" s="111"/>
      <c r="E285" s="30"/>
    </row>
    <row r="286" spans="1:5" ht="15.75">
      <c r="A286" s="158"/>
      <c r="B286" s="353"/>
      <c r="C286" s="111"/>
      <c r="D286" s="111"/>
      <c r="E286" s="30"/>
    </row>
    <row r="287" spans="1:5" ht="15.75">
      <c r="A287" s="158"/>
      <c r="B287" s="353"/>
      <c r="C287" s="111"/>
      <c r="D287" s="111"/>
      <c r="E287" s="30"/>
    </row>
    <row r="288" spans="1:5" ht="15.75">
      <c r="A288" s="158"/>
      <c r="B288" s="353"/>
      <c r="C288" s="111"/>
      <c r="D288" s="111"/>
      <c r="E288" s="30"/>
    </row>
    <row r="289" spans="1:5" ht="15.75">
      <c r="A289" s="158"/>
      <c r="B289" s="353"/>
      <c r="C289" s="111"/>
      <c r="D289" s="111"/>
      <c r="E289" s="30"/>
    </row>
    <row r="290" spans="1:5" ht="15.75">
      <c r="A290" s="158"/>
      <c r="B290" s="353"/>
      <c r="C290" s="111"/>
      <c r="D290" s="111"/>
      <c r="E290" s="30"/>
    </row>
    <row r="291" spans="1:5" ht="15.75">
      <c r="A291" s="158"/>
      <c r="B291" s="353"/>
      <c r="C291" s="111"/>
      <c r="D291" s="111"/>
      <c r="E291" s="30"/>
    </row>
    <row r="292" spans="1:5" ht="15.75">
      <c r="A292" s="158"/>
      <c r="B292" s="353"/>
      <c r="C292" s="111"/>
      <c r="D292" s="111"/>
      <c r="E292" s="30"/>
    </row>
    <row r="293" spans="1:5" ht="15.75">
      <c r="A293" s="158"/>
      <c r="B293" s="353"/>
      <c r="C293" s="111"/>
      <c r="D293" s="111"/>
      <c r="E293" s="30"/>
    </row>
    <row r="294" spans="1:5" ht="15.75">
      <c r="A294" s="158"/>
      <c r="B294" s="353"/>
      <c r="C294" s="111"/>
      <c r="D294" s="111"/>
      <c r="E294" s="30"/>
    </row>
    <row r="295" spans="1:5" ht="15.75">
      <c r="A295" s="158"/>
      <c r="B295" s="353"/>
      <c r="C295" s="111"/>
      <c r="D295" s="111"/>
      <c r="E295" s="30"/>
    </row>
    <row r="296" spans="1:5" ht="15.75">
      <c r="A296" s="158"/>
      <c r="B296" s="353"/>
      <c r="C296" s="111"/>
      <c r="D296" s="111"/>
      <c r="E296" s="30"/>
    </row>
    <row r="297" spans="1:5" ht="15.75">
      <c r="A297" s="158"/>
      <c r="B297" s="353"/>
      <c r="C297" s="111"/>
      <c r="D297" s="111"/>
      <c r="E297" s="30"/>
    </row>
    <row r="298" spans="1:5" ht="15.75">
      <c r="A298" s="158"/>
      <c r="B298" s="353"/>
      <c r="C298" s="111"/>
      <c r="D298" s="111"/>
      <c r="E298" s="30"/>
    </row>
    <row r="299" spans="1:5" ht="15.75">
      <c r="A299" s="158"/>
      <c r="B299" s="353"/>
      <c r="C299" s="111"/>
      <c r="D299" s="111"/>
      <c r="E299" s="30"/>
    </row>
    <row r="300" spans="1:5" ht="15.75">
      <c r="A300" s="158"/>
      <c r="B300" s="353"/>
      <c r="C300" s="111"/>
      <c r="D300" s="111"/>
      <c r="E300" s="30"/>
    </row>
    <row r="301" spans="1:5" ht="15.75">
      <c r="A301" s="158"/>
      <c r="B301" s="353"/>
      <c r="C301" s="111"/>
      <c r="D301" s="111"/>
      <c r="E301" s="30"/>
    </row>
    <row r="302" spans="1:5" ht="15.75">
      <c r="A302" s="158"/>
      <c r="B302" s="353"/>
      <c r="C302" s="111"/>
      <c r="D302" s="111"/>
      <c r="E302" s="30"/>
    </row>
    <row r="303" spans="1:5" ht="15.75">
      <c r="A303" s="158"/>
      <c r="B303" s="353"/>
      <c r="C303" s="111"/>
      <c r="D303" s="111"/>
      <c r="E303" s="30"/>
    </row>
    <row r="304" spans="1:5" ht="15.75">
      <c r="A304" s="158"/>
      <c r="B304" s="353"/>
      <c r="C304" s="111"/>
      <c r="D304" s="111"/>
      <c r="E304" s="30"/>
    </row>
    <row r="305" spans="1:5" ht="15.75">
      <c r="A305" s="158"/>
      <c r="B305" s="353"/>
      <c r="C305" s="111"/>
      <c r="D305" s="111"/>
      <c r="E305" s="30"/>
    </row>
    <row r="306" spans="1:5" ht="15.75">
      <c r="A306" s="158"/>
      <c r="B306" s="353"/>
      <c r="C306" s="111"/>
      <c r="D306" s="111"/>
      <c r="E306" s="30"/>
    </row>
    <row r="307" spans="1:5" ht="15.75">
      <c r="A307" s="158"/>
      <c r="B307" s="353"/>
      <c r="C307" s="111"/>
      <c r="D307" s="111"/>
      <c r="E307" s="30"/>
    </row>
    <row r="308" spans="1:5" ht="15.75">
      <c r="A308" s="158"/>
      <c r="B308" s="353"/>
      <c r="C308" s="111"/>
      <c r="D308" s="111"/>
      <c r="E308" s="30"/>
    </row>
    <row r="309" spans="1:5" ht="15.75">
      <c r="A309" s="158"/>
      <c r="B309" s="353"/>
      <c r="C309" s="111"/>
      <c r="D309" s="111"/>
      <c r="E309" s="30"/>
    </row>
    <row r="310" spans="1:5" ht="15.75">
      <c r="A310" s="158"/>
      <c r="B310" s="353"/>
      <c r="C310" s="111"/>
      <c r="D310" s="111"/>
      <c r="E310" s="30"/>
    </row>
    <row r="311" spans="1:5" ht="15.75">
      <c r="A311" s="158"/>
      <c r="B311" s="353"/>
      <c r="C311" s="111"/>
      <c r="D311" s="111"/>
      <c r="E311" s="30"/>
    </row>
    <row r="312" spans="1:5" ht="15.75">
      <c r="A312" s="158"/>
      <c r="B312" s="353"/>
      <c r="C312" s="111"/>
      <c r="D312" s="111"/>
      <c r="E312" s="30"/>
    </row>
    <row r="313" spans="1:5" ht="15.75">
      <c r="A313" s="158"/>
      <c r="B313" s="353"/>
      <c r="C313" s="111"/>
      <c r="D313" s="111"/>
      <c r="E313" s="30"/>
    </row>
    <row r="314" spans="1:5" ht="15.75">
      <c r="A314" s="158"/>
      <c r="B314" s="353"/>
      <c r="C314" s="111"/>
      <c r="D314" s="111"/>
      <c r="E314" s="30"/>
    </row>
    <row r="315" spans="1:5" ht="15.75">
      <c r="A315" s="158"/>
      <c r="B315" s="353"/>
      <c r="C315" s="111"/>
      <c r="D315" s="111"/>
      <c r="E315" s="30"/>
    </row>
    <row r="316" spans="1:5" ht="15.75">
      <c r="A316" s="158"/>
      <c r="B316" s="353"/>
      <c r="C316" s="111"/>
      <c r="D316" s="111"/>
      <c r="E316" s="30"/>
    </row>
    <row r="317" spans="1:5" ht="15.75">
      <c r="A317" s="158"/>
      <c r="B317" s="353"/>
      <c r="C317" s="111"/>
      <c r="D317" s="111"/>
      <c r="E317" s="30"/>
    </row>
    <row r="318" spans="1:5" ht="15.75">
      <c r="A318" s="158"/>
      <c r="B318" s="353"/>
      <c r="C318" s="111"/>
      <c r="D318" s="111"/>
      <c r="E318" s="30"/>
    </row>
    <row r="319" spans="1:5" ht="15.75">
      <c r="A319" s="158"/>
      <c r="B319" s="353"/>
      <c r="C319" s="111"/>
      <c r="D319" s="111"/>
      <c r="E319" s="30"/>
    </row>
    <row r="320" spans="1:5" ht="15.75">
      <c r="A320" s="158"/>
      <c r="B320" s="353"/>
      <c r="C320" s="111"/>
      <c r="D320" s="111"/>
      <c r="E320" s="30"/>
    </row>
    <row r="321" spans="1:5" ht="15.75">
      <c r="A321" s="158"/>
      <c r="B321" s="353"/>
      <c r="C321" s="111"/>
      <c r="D321" s="111"/>
      <c r="E321" s="30"/>
    </row>
    <row r="322" spans="1:5" ht="15.75">
      <c r="A322" s="158"/>
      <c r="B322" s="353"/>
      <c r="C322" s="111"/>
      <c r="D322" s="111"/>
      <c r="E322" s="30"/>
    </row>
    <row r="323" spans="1:5" ht="15.75">
      <c r="A323" s="158"/>
      <c r="B323" s="353"/>
      <c r="C323" s="111"/>
      <c r="D323" s="111"/>
      <c r="E323" s="30"/>
    </row>
    <row r="324" spans="1:5" ht="15.75">
      <c r="A324" s="158"/>
      <c r="B324" s="353"/>
      <c r="C324" s="111"/>
      <c r="D324" s="111"/>
      <c r="E324" s="30"/>
    </row>
    <row r="325" spans="1:5" ht="15.75">
      <c r="A325" s="158"/>
      <c r="B325" s="353"/>
      <c r="C325" s="111"/>
      <c r="D325" s="111"/>
      <c r="E325" s="30"/>
    </row>
    <row r="326" spans="1:5" ht="15.75">
      <c r="A326" s="158"/>
      <c r="B326" s="353"/>
      <c r="C326" s="111"/>
      <c r="D326" s="111"/>
      <c r="E326" s="30"/>
    </row>
    <row r="327" spans="1:5" ht="15.75">
      <c r="A327" s="158"/>
      <c r="B327" s="353"/>
      <c r="C327" s="111"/>
      <c r="D327" s="111"/>
      <c r="E327" s="30"/>
    </row>
    <row r="328" spans="1:5" ht="15.75">
      <c r="A328" s="158"/>
      <c r="B328" s="353"/>
      <c r="C328" s="111"/>
      <c r="D328" s="111"/>
      <c r="E328" s="30"/>
    </row>
    <row r="329" spans="1:5" ht="15.75">
      <c r="A329" s="158"/>
      <c r="B329" s="353"/>
      <c r="C329" s="111"/>
      <c r="D329" s="111"/>
      <c r="E329" s="30"/>
    </row>
    <row r="330" spans="1:5" ht="15.75">
      <c r="A330" s="158"/>
      <c r="B330" s="353"/>
      <c r="C330" s="111"/>
      <c r="D330" s="111"/>
      <c r="E330" s="30"/>
    </row>
    <row r="331" spans="1:5" ht="15.75">
      <c r="A331" s="158"/>
      <c r="B331" s="353"/>
      <c r="C331" s="111"/>
      <c r="D331" s="111"/>
      <c r="E331" s="30"/>
    </row>
    <row r="332" spans="1:5" ht="15.75">
      <c r="A332" s="158"/>
      <c r="B332" s="353"/>
      <c r="C332" s="111"/>
      <c r="D332" s="111"/>
      <c r="E332" s="30"/>
    </row>
    <row r="333" spans="1:5" ht="15.75">
      <c r="A333" s="158"/>
      <c r="B333" s="353"/>
      <c r="C333" s="111"/>
      <c r="D333" s="111"/>
      <c r="E333" s="30"/>
    </row>
    <row r="334" spans="1:5" ht="15.75">
      <c r="A334" s="158"/>
      <c r="B334" s="353"/>
      <c r="C334" s="111"/>
      <c r="D334" s="111"/>
      <c r="E334" s="30"/>
    </row>
    <row r="335" spans="1:5" ht="15.75">
      <c r="A335" s="158"/>
      <c r="B335" s="353"/>
      <c r="C335" s="111"/>
      <c r="D335" s="111"/>
      <c r="E335" s="30"/>
    </row>
    <row r="336" spans="1:5" ht="15.75">
      <c r="A336" s="158"/>
      <c r="B336" s="353"/>
      <c r="C336" s="111"/>
      <c r="D336" s="111"/>
      <c r="E336" s="30"/>
    </row>
    <row r="337" spans="1:5" ht="15.75">
      <c r="A337" s="158"/>
      <c r="B337" s="353"/>
      <c r="C337" s="111"/>
      <c r="D337" s="111"/>
      <c r="E337" s="30"/>
    </row>
    <row r="338" spans="1:5" ht="15.75">
      <c r="A338" s="158"/>
      <c r="B338" s="353"/>
      <c r="C338" s="111"/>
      <c r="D338" s="111"/>
      <c r="E338" s="30"/>
    </row>
    <row r="339" spans="1:5" ht="15.75">
      <c r="A339" s="158"/>
      <c r="B339" s="353"/>
      <c r="C339" s="111"/>
      <c r="D339" s="111"/>
      <c r="E339" s="30"/>
    </row>
    <row r="340" spans="1:5" ht="15.75">
      <c r="A340" s="158"/>
      <c r="B340" s="353"/>
      <c r="C340" s="111"/>
      <c r="D340" s="111"/>
      <c r="E340" s="30"/>
    </row>
    <row r="341" spans="1:5" ht="15.75">
      <c r="A341" s="158"/>
      <c r="B341" s="353"/>
      <c r="C341" s="111"/>
      <c r="D341" s="111"/>
      <c r="E341" s="30"/>
    </row>
    <row r="342" spans="1:5" ht="15.75">
      <c r="A342" s="158"/>
      <c r="B342" s="353"/>
      <c r="C342" s="111"/>
      <c r="D342" s="111"/>
      <c r="E342" s="30"/>
    </row>
    <row r="343" spans="1:5" ht="15.75">
      <c r="A343" s="158"/>
      <c r="B343" s="353"/>
      <c r="C343" s="111"/>
      <c r="D343" s="111"/>
      <c r="E343" s="30"/>
    </row>
    <row r="344" spans="1:5" ht="15.75">
      <c r="A344" s="158"/>
      <c r="B344" s="353"/>
      <c r="C344" s="111"/>
      <c r="D344" s="111"/>
      <c r="E344" s="30"/>
    </row>
    <row r="345" spans="1:5" ht="15.75">
      <c r="A345" s="158"/>
      <c r="B345" s="353"/>
      <c r="C345" s="111"/>
      <c r="D345" s="111"/>
      <c r="E345" s="30"/>
    </row>
    <row r="346" spans="1:5" ht="15.75">
      <c r="A346" s="158"/>
      <c r="B346" s="353"/>
      <c r="C346" s="111"/>
      <c r="D346" s="111"/>
      <c r="E346" s="30"/>
    </row>
    <row r="347" spans="1:5" ht="15.75">
      <c r="A347" s="158"/>
      <c r="B347" s="353"/>
      <c r="C347" s="111"/>
      <c r="D347" s="111"/>
      <c r="E347" s="30"/>
    </row>
    <row r="348" spans="1:5" ht="15.75">
      <c r="A348" s="158"/>
      <c r="B348" s="353"/>
      <c r="C348" s="111"/>
      <c r="D348" s="111"/>
      <c r="E348" s="30"/>
    </row>
    <row r="349" spans="1:5" ht="15.75">
      <c r="A349" s="158"/>
      <c r="B349" s="353"/>
      <c r="C349" s="111"/>
      <c r="D349" s="111"/>
      <c r="E349" s="30"/>
    </row>
    <row r="350" spans="1:5" ht="15.75">
      <c r="A350" s="158"/>
      <c r="B350" s="353"/>
      <c r="C350" s="111"/>
      <c r="D350" s="111"/>
      <c r="E350" s="30"/>
    </row>
    <row r="351" spans="1:5" ht="15.75">
      <c r="A351" s="158"/>
      <c r="B351" s="353"/>
      <c r="C351" s="111"/>
      <c r="D351" s="111"/>
      <c r="E351" s="30"/>
    </row>
    <row r="352" spans="1:5" ht="15.75">
      <c r="A352" s="158"/>
      <c r="B352" s="353"/>
      <c r="C352" s="111"/>
      <c r="D352" s="111"/>
      <c r="E352" s="30"/>
    </row>
    <row r="353" spans="1:5" ht="15.75">
      <c r="A353" s="158"/>
      <c r="B353" s="353"/>
      <c r="C353" s="111"/>
      <c r="D353" s="111"/>
      <c r="E353" s="30"/>
    </row>
    <row r="354" spans="1:5" ht="15.75">
      <c r="A354" s="158"/>
      <c r="B354" s="353"/>
      <c r="C354" s="111"/>
      <c r="D354" s="111"/>
      <c r="E354" s="30"/>
    </row>
    <row r="355" spans="1:5" ht="15.75">
      <c r="A355" s="158"/>
      <c r="B355" s="353"/>
      <c r="C355" s="111"/>
      <c r="D355" s="111"/>
      <c r="E355" s="30"/>
    </row>
    <row r="356" spans="1:5" ht="15.75">
      <c r="A356" s="158"/>
      <c r="B356" s="353"/>
      <c r="C356" s="111"/>
      <c r="D356" s="111"/>
      <c r="E356" s="30"/>
    </row>
    <row r="357" spans="1:5" ht="15.75">
      <c r="A357" s="158"/>
      <c r="B357" s="353"/>
      <c r="C357" s="111"/>
      <c r="D357" s="111"/>
      <c r="E357" s="30"/>
    </row>
    <row r="358" spans="1:5" ht="15.75">
      <c r="A358" s="158"/>
      <c r="B358" s="353"/>
      <c r="C358" s="111"/>
      <c r="D358" s="111"/>
      <c r="E358" s="30"/>
    </row>
    <row r="359" spans="1:5" ht="15.75">
      <c r="A359" s="158"/>
      <c r="B359" s="353"/>
      <c r="C359" s="111"/>
      <c r="D359" s="111"/>
      <c r="E359" s="30"/>
    </row>
    <row r="360" spans="1:5" ht="15.75">
      <c r="A360" s="158"/>
      <c r="B360" s="353"/>
      <c r="C360" s="111"/>
      <c r="D360" s="111"/>
      <c r="E360" s="30"/>
    </row>
    <row r="361" spans="1:5" ht="15.75">
      <c r="A361" s="158"/>
      <c r="B361" s="353"/>
      <c r="C361" s="111"/>
      <c r="D361" s="111"/>
      <c r="E361" s="30"/>
    </row>
    <row r="362" spans="1:5" ht="15.75">
      <c r="A362" s="158"/>
      <c r="B362" s="353"/>
      <c r="C362" s="111"/>
      <c r="D362" s="111"/>
      <c r="E362" s="30"/>
    </row>
    <row r="363" spans="1:5" ht="15.75">
      <c r="A363" s="158"/>
      <c r="B363" s="353"/>
      <c r="C363" s="111"/>
      <c r="D363" s="111"/>
      <c r="E363" s="30"/>
    </row>
    <row r="364" spans="1:5" ht="15.75">
      <c r="A364" s="158"/>
      <c r="B364" s="353"/>
      <c r="C364" s="111"/>
      <c r="D364" s="111"/>
      <c r="E364" s="30"/>
    </row>
    <row r="365" spans="1:5" ht="15.75">
      <c r="A365" s="158"/>
      <c r="B365" s="353"/>
      <c r="C365" s="111"/>
      <c r="D365" s="111"/>
      <c r="E365" s="30"/>
    </row>
    <row r="366" spans="1:5" ht="15.75">
      <c r="A366" s="158"/>
      <c r="B366" s="353"/>
      <c r="C366" s="111"/>
      <c r="D366" s="111"/>
      <c r="E366" s="30"/>
    </row>
    <row r="367" spans="1:5" ht="15.75">
      <c r="A367" s="158"/>
      <c r="B367" s="353"/>
      <c r="C367" s="111"/>
      <c r="D367" s="111"/>
      <c r="E367" s="30"/>
    </row>
    <row r="368" spans="1:5" ht="15.75">
      <c r="A368" s="158"/>
      <c r="B368" s="353"/>
      <c r="C368" s="111"/>
      <c r="D368" s="111"/>
      <c r="E368" s="30"/>
    </row>
    <row r="369" spans="1:5" ht="15.75">
      <c r="A369" s="158"/>
      <c r="B369" s="353"/>
      <c r="C369" s="111"/>
      <c r="D369" s="111"/>
      <c r="E369" s="30"/>
    </row>
    <row r="370" spans="1:5" ht="15.75">
      <c r="A370" s="158"/>
      <c r="B370" s="353"/>
      <c r="C370" s="111"/>
      <c r="D370" s="111"/>
      <c r="E370" s="30"/>
    </row>
    <row r="371" spans="1:5" ht="15.75">
      <c r="A371" s="158"/>
      <c r="B371" s="353"/>
      <c r="C371" s="111"/>
      <c r="D371" s="111"/>
      <c r="E371" s="30"/>
    </row>
    <row r="372" spans="1:5" ht="15.75">
      <c r="A372" s="158"/>
      <c r="B372" s="353"/>
      <c r="C372" s="111"/>
      <c r="D372" s="111"/>
      <c r="E372" s="30"/>
    </row>
    <row r="373" spans="1:5" ht="15.75">
      <c r="A373" s="158"/>
      <c r="B373" s="353"/>
      <c r="C373" s="111"/>
      <c r="D373" s="111"/>
      <c r="E373" s="30"/>
    </row>
    <row r="374" spans="1:5" ht="15.75">
      <c r="A374" s="158"/>
      <c r="B374" s="353"/>
      <c r="C374" s="111"/>
      <c r="D374" s="111"/>
      <c r="E374" s="30"/>
    </row>
    <row r="375" spans="1:5" ht="15.75">
      <c r="A375" s="158"/>
      <c r="B375" s="353"/>
      <c r="C375" s="111"/>
      <c r="D375" s="111"/>
      <c r="E375" s="30"/>
    </row>
    <row r="376" spans="1:5" ht="15.75">
      <c r="A376" s="158"/>
      <c r="B376" s="353"/>
      <c r="C376" s="111"/>
      <c r="D376" s="111"/>
      <c r="E376" s="30"/>
    </row>
    <row r="377" spans="1:5" ht="15.75">
      <c r="A377" s="158"/>
      <c r="B377" s="353"/>
      <c r="C377" s="111"/>
      <c r="D377" s="111"/>
      <c r="E377" s="30"/>
    </row>
    <row r="378" spans="1:5" ht="15.75">
      <c r="A378" s="158"/>
      <c r="B378" s="353"/>
      <c r="C378" s="111"/>
      <c r="D378" s="111"/>
      <c r="E378" s="30"/>
    </row>
    <row r="379" spans="1:5" ht="15.75">
      <c r="A379" s="158"/>
      <c r="B379" s="353"/>
      <c r="C379" s="111"/>
      <c r="D379" s="111"/>
      <c r="E379" s="30"/>
    </row>
    <row r="380" spans="1:5" ht="15.75">
      <c r="A380" s="158"/>
      <c r="B380" s="353"/>
      <c r="C380" s="111"/>
      <c r="D380" s="111"/>
      <c r="E380" s="30"/>
    </row>
    <row r="381" spans="1:5" ht="15.75">
      <c r="A381" s="158"/>
      <c r="B381" s="353"/>
      <c r="C381" s="111"/>
      <c r="D381" s="111"/>
      <c r="E381" s="30"/>
    </row>
    <row r="382" spans="1:5" ht="15.75">
      <c r="A382" s="158"/>
      <c r="B382" s="353"/>
      <c r="C382" s="111"/>
      <c r="D382" s="111"/>
      <c r="E382" s="30"/>
    </row>
    <row r="383" spans="1:5" ht="15.75">
      <c r="A383" s="158"/>
      <c r="B383" s="353"/>
      <c r="C383" s="111"/>
      <c r="D383" s="111"/>
      <c r="E383" s="30"/>
    </row>
    <row r="384" spans="1:5" ht="15.75">
      <c r="A384" s="158"/>
      <c r="B384" s="353"/>
      <c r="C384" s="111"/>
      <c r="D384" s="111"/>
      <c r="E384" s="30"/>
    </row>
    <row r="385" spans="1:5" ht="15.75">
      <c r="A385" s="158"/>
      <c r="B385" s="353"/>
      <c r="C385" s="111"/>
      <c r="D385" s="111"/>
      <c r="E385" s="30"/>
    </row>
    <row r="386" spans="1:5" ht="15.75">
      <c r="A386" s="158"/>
      <c r="B386" s="353"/>
      <c r="C386" s="111"/>
      <c r="D386" s="111"/>
      <c r="E386" s="30"/>
    </row>
    <row r="387" spans="1:5" ht="15.75">
      <c r="A387" s="158"/>
      <c r="B387" s="353"/>
      <c r="C387" s="111"/>
      <c r="D387" s="111"/>
      <c r="E387" s="30"/>
    </row>
    <row r="388" spans="1:5" ht="15.75">
      <c r="A388" s="158"/>
      <c r="B388" s="353"/>
      <c r="C388" s="111"/>
      <c r="D388" s="111"/>
      <c r="E388" s="30"/>
    </row>
    <row r="389" spans="1:5" ht="15.75">
      <c r="A389" s="158"/>
      <c r="B389" s="353"/>
      <c r="C389" s="111"/>
      <c r="D389" s="111"/>
      <c r="E389" s="30"/>
    </row>
    <row r="390" spans="1:5" ht="15.75">
      <c r="A390" s="158"/>
      <c r="B390" s="353"/>
      <c r="C390" s="111"/>
      <c r="D390" s="111"/>
      <c r="E390" s="30"/>
    </row>
    <row r="391" spans="1:5" ht="15.75">
      <c r="A391" s="158"/>
      <c r="B391" s="353"/>
      <c r="C391" s="111"/>
      <c r="D391" s="111"/>
      <c r="E391" s="30"/>
    </row>
    <row r="392" spans="1:5" ht="15.75">
      <c r="A392" s="158"/>
      <c r="B392" s="353"/>
      <c r="C392" s="111"/>
      <c r="D392" s="111"/>
      <c r="E392" s="30"/>
    </row>
    <row r="393" spans="1:5" ht="15.75">
      <c r="A393" s="158"/>
      <c r="B393" s="353"/>
      <c r="C393" s="111"/>
      <c r="D393" s="111"/>
      <c r="E393" s="30"/>
    </row>
    <row r="394" spans="1:5" ht="15.75">
      <c r="A394" s="158"/>
      <c r="B394" s="353"/>
      <c r="C394" s="111"/>
      <c r="D394" s="111"/>
      <c r="E394" s="30"/>
    </row>
    <row r="395" spans="1:5" ht="15.75">
      <c r="A395" s="158"/>
      <c r="B395" s="353"/>
      <c r="C395" s="111"/>
      <c r="D395" s="111"/>
      <c r="E395" s="30"/>
    </row>
    <row r="396" spans="1:5" ht="15.75">
      <c r="A396" s="158"/>
      <c r="B396" s="353"/>
      <c r="C396" s="111"/>
      <c r="D396" s="111"/>
      <c r="E396" s="30"/>
    </row>
    <row r="397" spans="1:5" ht="15.75">
      <c r="A397" s="158"/>
      <c r="B397" s="353"/>
      <c r="C397" s="111"/>
      <c r="D397" s="111"/>
      <c r="E397" s="30"/>
    </row>
    <row r="398" spans="1:5" ht="15.75">
      <c r="A398" s="158"/>
      <c r="B398" s="353"/>
      <c r="C398" s="111"/>
      <c r="D398" s="111"/>
      <c r="E398" s="30"/>
    </row>
    <row r="399" spans="1:5" ht="15.75">
      <c r="A399" s="158"/>
      <c r="B399" s="353"/>
      <c r="C399" s="111"/>
      <c r="D399" s="111"/>
      <c r="E399" s="30"/>
    </row>
    <row r="400" spans="1:5" ht="15.75">
      <c r="A400" s="158"/>
      <c r="B400" s="353"/>
      <c r="C400" s="111"/>
      <c r="D400" s="111"/>
      <c r="E400" s="30"/>
    </row>
    <row r="401" spans="1:5" ht="15.75">
      <c r="A401" s="158"/>
      <c r="B401" s="353"/>
      <c r="C401" s="111"/>
      <c r="D401" s="111"/>
      <c r="E401" s="30"/>
    </row>
    <row r="402" spans="1:5" ht="15.75">
      <c r="A402" s="158"/>
      <c r="B402" s="353"/>
      <c r="C402" s="111"/>
      <c r="D402" s="111"/>
      <c r="E402" s="30"/>
    </row>
    <row r="403" spans="1:5" ht="15.75">
      <c r="A403" s="158"/>
      <c r="B403" s="353"/>
      <c r="C403" s="111"/>
      <c r="D403" s="111"/>
      <c r="E403" s="30"/>
    </row>
    <row r="404" spans="1:5" ht="15.75">
      <c r="A404" s="158"/>
      <c r="B404" s="353"/>
      <c r="C404" s="111"/>
      <c r="D404" s="111"/>
      <c r="E404" s="30"/>
    </row>
    <row r="405" spans="1:5" ht="15.75">
      <c r="A405" s="158"/>
      <c r="B405" s="353"/>
      <c r="C405" s="111"/>
      <c r="D405" s="111"/>
      <c r="E405" s="30"/>
    </row>
    <row r="406" spans="1:5" ht="15.75">
      <c r="A406" s="158"/>
      <c r="B406" s="353"/>
      <c r="C406" s="111"/>
      <c r="D406" s="111"/>
      <c r="E406" s="30"/>
    </row>
    <row r="407" spans="1:5" ht="15.75">
      <c r="A407" s="158"/>
      <c r="B407" s="353"/>
      <c r="C407" s="111"/>
      <c r="D407" s="111"/>
      <c r="E407" s="30"/>
    </row>
    <row r="408" spans="1:5" ht="15.75">
      <c r="A408" s="158"/>
      <c r="B408" s="353"/>
      <c r="C408" s="111"/>
      <c r="D408" s="111"/>
      <c r="E408" s="30"/>
    </row>
    <row r="409" spans="1:5" ht="15.75">
      <c r="A409" s="158"/>
      <c r="B409" s="353"/>
      <c r="C409" s="111"/>
      <c r="D409" s="111"/>
      <c r="E409" s="30"/>
    </row>
    <row r="410" spans="1:5" ht="15.75">
      <c r="A410" s="158"/>
      <c r="B410" s="353"/>
      <c r="C410" s="111"/>
      <c r="D410" s="111"/>
      <c r="E410" s="30"/>
    </row>
    <row r="411" spans="1:5" ht="15.75">
      <c r="A411" s="158"/>
      <c r="B411" s="353"/>
      <c r="C411" s="111"/>
      <c r="D411" s="111"/>
      <c r="E411" s="30"/>
    </row>
    <row r="412" spans="1:5" ht="15.75">
      <c r="A412" s="158"/>
      <c r="B412" s="353"/>
      <c r="C412" s="111"/>
      <c r="D412" s="111"/>
      <c r="E412" s="30"/>
    </row>
    <row r="413" spans="1:5" ht="15.75">
      <c r="A413" s="158"/>
      <c r="B413" s="353"/>
      <c r="C413" s="111"/>
      <c r="D413" s="111"/>
      <c r="E413" s="30"/>
    </row>
    <row r="414" spans="1:5" ht="15.75">
      <c r="A414" s="158"/>
      <c r="B414" s="353"/>
      <c r="C414" s="111"/>
      <c r="D414" s="111"/>
      <c r="E414" s="30"/>
    </row>
    <row r="415" spans="1:5" ht="15.75">
      <c r="A415" s="158"/>
      <c r="B415" s="353"/>
      <c r="C415" s="111"/>
      <c r="D415" s="111"/>
      <c r="E415" s="30"/>
    </row>
    <row r="416" spans="1:5" ht="15.75">
      <c r="A416" s="158"/>
      <c r="B416" s="353"/>
      <c r="C416" s="111"/>
      <c r="D416" s="111"/>
      <c r="E416" s="30"/>
    </row>
    <row r="417" spans="1:5" ht="15.75">
      <c r="A417" s="158"/>
      <c r="B417" s="353"/>
      <c r="C417" s="111"/>
      <c r="D417" s="111"/>
      <c r="E417" s="30"/>
    </row>
    <row r="418" spans="1:5" ht="15.75">
      <c r="A418" s="158"/>
      <c r="B418" s="353"/>
      <c r="C418" s="111"/>
      <c r="D418" s="111"/>
      <c r="E418" s="30"/>
    </row>
    <row r="419" spans="1:5" ht="15.75">
      <c r="A419" s="158"/>
      <c r="B419" s="353"/>
      <c r="C419" s="111"/>
      <c r="D419" s="111"/>
      <c r="E419" s="30"/>
    </row>
    <row r="420" spans="1:5" ht="15.75">
      <c r="A420" s="158"/>
      <c r="B420" s="353"/>
      <c r="C420" s="111"/>
      <c r="D420" s="111"/>
      <c r="E420" s="30"/>
    </row>
    <row r="421" spans="1:5" ht="15.75">
      <c r="A421" s="158"/>
      <c r="B421" s="353"/>
      <c r="C421" s="111"/>
      <c r="D421" s="111"/>
      <c r="E421" s="30"/>
    </row>
    <row r="422" spans="1:5" ht="15.75">
      <c r="A422" s="158"/>
      <c r="B422" s="353"/>
      <c r="C422" s="111"/>
      <c r="D422" s="111"/>
      <c r="E422" s="30"/>
    </row>
    <row r="423" spans="1:5" ht="15.75">
      <c r="A423" s="158"/>
      <c r="B423" s="353"/>
      <c r="C423" s="111"/>
      <c r="D423" s="111"/>
      <c r="E423" s="30"/>
    </row>
    <row r="424" spans="1:5" ht="15.75">
      <c r="A424" s="158"/>
      <c r="B424" s="353"/>
      <c r="C424" s="111"/>
      <c r="D424" s="111"/>
      <c r="E424" s="30"/>
    </row>
    <row r="425" spans="1:5" ht="15.75">
      <c r="A425" s="158"/>
      <c r="B425" s="353"/>
      <c r="C425" s="111"/>
      <c r="D425" s="111"/>
      <c r="E425" s="30"/>
    </row>
    <row r="426" spans="1:5" ht="15.75">
      <c r="A426" s="158"/>
      <c r="B426" s="353"/>
      <c r="C426" s="111"/>
      <c r="D426" s="111"/>
      <c r="E426" s="30"/>
    </row>
    <row r="427" spans="1:5" ht="15.75">
      <c r="A427" s="158"/>
      <c r="B427" s="353"/>
      <c r="C427" s="111"/>
      <c r="D427" s="111"/>
      <c r="E427" s="30"/>
    </row>
    <row r="428" spans="1:5" ht="15.75">
      <c r="A428" s="158"/>
      <c r="B428" s="353"/>
      <c r="C428" s="111"/>
      <c r="D428" s="111"/>
      <c r="E428" s="30"/>
    </row>
    <row r="429" spans="1:5" ht="15.75">
      <c r="A429" s="158"/>
      <c r="B429" s="353"/>
      <c r="C429" s="111"/>
      <c r="D429" s="111"/>
      <c r="E429" s="30"/>
    </row>
    <row r="430" spans="1:5" ht="15.75">
      <c r="A430" s="158"/>
      <c r="B430" s="353"/>
      <c r="C430" s="111"/>
      <c r="D430" s="111"/>
      <c r="E430" s="30"/>
    </row>
    <row r="431" spans="1:5" ht="15.75">
      <c r="A431" s="158"/>
      <c r="B431" s="353"/>
      <c r="C431" s="111"/>
      <c r="D431" s="111"/>
      <c r="E431" s="30"/>
    </row>
    <row r="432" spans="1:5" ht="15.75">
      <c r="A432" s="158"/>
      <c r="B432" s="353"/>
      <c r="C432" s="111"/>
      <c r="D432" s="111"/>
      <c r="E432" s="30"/>
    </row>
    <row r="433" spans="1:5" ht="15.75">
      <c r="A433" s="158"/>
      <c r="B433" s="353"/>
      <c r="C433" s="111"/>
      <c r="D433" s="111"/>
      <c r="E433" s="30"/>
    </row>
    <row r="434" spans="1:5" ht="15.75">
      <c r="A434" s="158"/>
      <c r="B434" s="353"/>
      <c r="C434" s="111"/>
      <c r="D434" s="111"/>
      <c r="E434" s="30"/>
    </row>
    <row r="435" spans="1:5" ht="15.75">
      <c r="A435" s="158"/>
      <c r="B435" s="353"/>
      <c r="C435" s="111"/>
      <c r="D435" s="111"/>
      <c r="E435" s="30"/>
    </row>
    <row r="436" spans="1:5" ht="15.75">
      <c r="A436" s="158"/>
      <c r="B436" s="353"/>
      <c r="C436" s="111"/>
      <c r="D436" s="111"/>
      <c r="E436" s="30"/>
    </row>
    <row r="437" spans="1:5" ht="15.75">
      <c r="A437" s="158"/>
      <c r="B437" s="353"/>
      <c r="C437" s="111"/>
      <c r="D437" s="111"/>
      <c r="E437" s="30"/>
    </row>
    <row r="438" spans="1:5" ht="15.75">
      <c r="A438" s="158"/>
      <c r="B438" s="353"/>
      <c r="C438" s="111"/>
      <c r="D438" s="111"/>
      <c r="E438" s="30"/>
    </row>
    <row r="439" spans="1:5" ht="15.75">
      <c r="A439" s="158"/>
      <c r="B439" s="353"/>
      <c r="C439" s="111"/>
      <c r="D439" s="111"/>
      <c r="E439" s="30"/>
    </row>
    <row r="440" spans="1:5" ht="15.75">
      <c r="A440" s="158"/>
      <c r="B440" s="353"/>
      <c r="C440" s="111"/>
      <c r="D440" s="111"/>
      <c r="E440" s="30"/>
    </row>
    <row r="441" spans="1:5" ht="15.75">
      <c r="A441" s="158"/>
      <c r="B441" s="353"/>
      <c r="C441" s="111"/>
      <c r="D441" s="111"/>
      <c r="E441" s="30"/>
    </row>
    <row r="442" spans="1:5" ht="15.75">
      <c r="A442" s="158"/>
      <c r="B442" s="353"/>
      <c r="C442" s="111"/>
      <c r="D442" s="111"/>
      <c r="E442" s="30"/>
    </row>
    <row r="443" spans="1:5" ht="15.75">
      <c r="A443" s="158"/>
      <c r="B443" s="353"/>
      <c r="C443" s="111"/>
      <c r="D443" s="111"/>
      <c r="E443" s="30"/>
    </row>
    <row r="444" spans="1:5" ht="15.75">
      <c r="A444" s="158"/>
      <c r="B444" s="353"/>
      <c r="C444" s="111"/>
      <c r="D444" s="111"/>
      <c r="E444" s="30"/>
    </row>
    <row r="445" spans="1:5" ht="15.75">
      <c r="A445" s="158"/>
      <c r="B445" s="353"/>
      <c r="C445" s="111"/>
      <c r="D445" s="111"/>
      <c r="E445" s="30"/>
    </row>
    <row r="446" spans="1:5" ht="15.75">
      <c r="A446" s="158"/>
      <c r="B446" s="353"/>
      <c r="C446" s="111"/>
      <c r="D446" s="111"/>
      <c r="E446" s="30"/>
    </row>
    <row r="447" spans="1:5" ht="15.75">
      <c r="A447" s="158"/>
      <c r="B447" s="353"/>
      <c r="C447" s="111"/>
      <c r="D447" s="111"/>
      <c r="E447" s="30"/>
    </row>
    <row r="448" spans="1:5" ht="15.75">
      <c r="A448" s="158"/>
      <c r="B448" s="353"/>
      <c r="C448" s="111"/>
      <c r="D448" s="111"/>
      <c r="E448" s="30"/>
    </row>
    <row r="449" spans="1:5" ht="15.75">
      <c r="A449" s="158"/>
      <c r="B449" s="353"/>
      <c r="C449" s="111"/>
      <c r="D449" s="111"/>
      <c r="E449" s="30"/>
    </row>
    <row r="450" spans="1:5" ht="15.75">
      <c r="A450" s="158"/>
      <c r="B450" s="353"/>
      <c r="C450" s="111"/>
      <c r="D450" s="111"/>
      <c r="E450" s="30"/>
    </row>
    <row r="451" spans="1:5" ht="15.75">
      <c r="A451" s="158"/>
      <c r="B451" s="353"/>
      <c r="C451" s="111"/>
      <c r="D451" s="111"/>
      <c r="E451" s="30"/>
    </row>
    <row r="452" spans="1:5" ht="15.75">
      <c r="A452" s="158"/>
      <c r="B452" s="353"/>
      <c r="C452" s="111"/>
      <c r="D452" s="111"/>
      <c r="E452" s="30"/>
    </row>
    <row r="453" spans="1:5" ht="15.75">
      <c r="A453" s="158"/>
      <c r="B453" s="353"/>
      <c r="C453" s="111"/>
      <c r="D453" s="111"/>
      <c r="E453" s="30"/>
    </row>
    <row r="454" spans="1:5" ht="15.75">
      <c r="A454" s="158"/>
      <c r="B454" s="353"/>
      <c r="C454" s="111"/>
      <c r="D454" s="111"/>
      <c r="E454" s="30"/>
    </row>
    <row r="455" spans="1:5" ht="15.75">
      <c r="A455" s="158"/>
      <c r="B455" s="353"/>
      <c r="C455" s="111"/>
      <c r="D455" s="111"/>
      <c r="E455" s="30"/>
    </row>
    <row r="456" spans="1:5" ht="15.75">
      <c r="A456" s="158"/>
      <c r="B456" s="353"/>
      <c r="C456" s="111"/>
      <c r="D456" s="111"/>
      <c r="E456" s="30"/>
    </row>
    <row r="457" spans="1:5" ht="15.75">
      <c r="A457" s="158"/>
      <c r="B457" s="353"/>
      <c r="C457" s="111"/>
      <c r="D457" s="111"/>
      <c r="E457" s="30"/>
    </row>
    <row r="458" spans="1:5" ht="15.75">
      <c r="A458" s="158"/>
      <c r="B458" s="353"/>
      <c r="C458" s="111"/>
      <c r="D458" s="111"/>
      <c r="E458" s="30"/>
    </row>
    <row r="459" spans="1:5" ht="15.75">
      <c r="A459" s="158"/>
      <c r="B459" s="353"/>
      <c r="C459" s="111"/>
      <c r="D459" s="111"/>
      <c r="E459" s="30"/>
    </row>
    <row r="460" spans="1:5" ht="15.75">
      <c r="A460" s="158"/>
      <c r="B460" s="353"/>
      <c r="C460" s="111"/>
      <c r="D460" s="111"/>
      <c r="E460" s="30"/>
    </row>
    <row r="461" spans="1:5" ht="15.75">
      <c r="A461" s="158"/>
      <c r="B461" s="353"/>
      <c r="C461" s="111"/>
      <c r="D461" s="111"/>
      <c r="E461" s="30"/>
    </row>
    <row r="462" spans="1:5" ht="15.75">
      <c r="A462" s="158"/>
      <c r="B462" s="353"/>
      <c r="C462" s="111"/>
      <c r="D462" s="111"/>
      <c r="E462" s="30"/>
    </row>
    <row r="463" spans="1:5" ht="15.75">
      <c r="A463" s="158"/>
      <c r="B463" s="353"/>
      <c r="C463" s="111"/>
      <c r="D463" s="111"/>
      <c r="E463" s="30"/>
    </row>
    <row r="464" spans="1:5" ht="15.75">
      <c r="A464" s="158"/>
      <c r="B464" s="353"/>
      <c r="C464" s="111"/>
      <c r="D464" s="111"/>
      <c r="E464" s="30"/>
    </row>
    <row r="465" spans="1:5" ht="15.75">
      <c r="A465" s="158"/>
      <c r="B465" s="353"/>
      <c r="C465" s="111"/>
      <c r="D465" s="111"/>
      <c r="E465" s="30"/>
    </row>
    <row r="466" spans="1:5" ht="15.75">
      <c r="A466" s="158"/>
      <c r="B466" s="353"/>
      <c r="C466" s="111"/>
      <c r="D466" s="111"/>
      <c r="E466" s="30"/>
    </row>
    <row r="467" spans="1:5" ht="15.75">
      <c r="A467" s="158"/>
      <c r="B467" s="353"/>
      <c r="C467" s="111"/>
      <c r="D467" s="111"/>
      <c r="E467" s="30"/>
    </row>
    <row r="468" spans="1:5" ht="15.75">
      <c r="A468" s="158"/>
      <c r="B468" s="353"/>
      <c r="C468" s="111"/>
      <c r="D468" s="111"/>
      <c r="E468" s="30"/>
    </row>
    <row r="469" spans="1:5" ht="15.75">
      <c r="A469" s="158"/>
      <c r="B469" s="353"/>
      <c r="C469" s="111"/>
      <c r="D469" s="111"/>
      <c r="E469" s="30"/>
    </row>
    <row r="470" spans="1:5" ht="15.75">
      <c r="A470" s="158"/>
      <c r="B470" s="353"/>
      <c r="C470" s="111"/>
      <c r="D470" s="111"/>
      <c r="E470" s="30"/>
    </row>
    <row r="471" spans="1:5" ht="15.75">
      <c r="A471" s="158"/>
      <c r="B471" s="353"/>
      <c r="C471" s="111"/>
      <c r="D471" s="111"/>
      <c r="E471" s="30"/>
    </row>
    <row r="472" spans="1:5" ht="15.75">
      <c r="A472" s="158"/>
      <c r="B472" s="353"/>
      <c r="C472" s="111"/>
      <c r="D472" s="111"/>
      <c r="E472" s="30"/>
    </row>
    <row r="473" spans="1:5" ht="15.75">
      <c r="A473" s="158"/>
      <c r="B473" s="353"/>
      <c r="C473" s="111"/>
      <c r="D473" s="111"/>
      <c r="E473" s="30"/>
    </row>
    <row r="474" spans="1:5" ht="15.75">
      <c r="A474" s="158"/>
      <c r="B474" s="353"/>
      <c r="C474" s="111"/>
      <c r="D474" s="111"/>
      <c r="E474" s="30"/>
    </row>
    <row r="475" spans="1:5" ht="15.75">
      <c r="A475" s="158"/>
      <c r="B475" s="353"/>
      <c r="C475" s="111"/>
      <c r="D475" s="111"/>
      <c r="E475" s="30"/>
    </row>
    <row r="476" spans="1:5" ht="15.75">
      <c r="A476" s="158"/>
      <c r="B476" s="353"/>
      <c r="C476" s="111"/>
      <c r="D476" s="111"/>
      <c r="E476" s="30"/>
    </row>
    <row r="477" spans="1:5" ht="15.75">
      <c r="A477" s="158"/>
      <c r="B477" s="353"/>
      <c r="C477" s="111"/>
      <c r="D477" s="111"/>
      <c r="E477" s="30"/>
    </row>
    <row r="478" spans="1:5" ht="15.75">
      <c r="A478" s="158"/>
      <c r="B478" s="353"/>
      <c r="C478" s="111"/>
      <c r="D478" s="111"/>
      <c r="E478" s="30"/>
    </row>
    <row r="479" spans="1:5" ht="15.75">
      <c r="A479" s="158"/>
      <c r="B479" s="353"/>
      <c r="C479" s="111"/>
      <c r="D479" s="111"/>
      <c r="E479" s="30"/>
    </row>
    <row r="480" spans="1:5" ht="15.75">
      <c r="A480" s="158"/>
      <c r="B480" s="353"/>
      <c r="C480" s="111"/>
      <c r="D480" s="111"/>
      <c r="E480" s="30"/>
    </row>
    <row r="481" spans="1:5" ht="15.75">
      <c r="A481" s="158"/>
      <c r="B481" s="353"/>
      <c r="C481" s="111"/>
      <c r="D481" s="111"/>
      <c r="E481" s="30"/>
    </row>
    <row r="482" spans="1:5" ht="15.75">
      <c r="A482" s="158"/>
      <c r="B482" s="353"/>
      <c r="C482" s="111"/>
      <c r="D482" s="111"/>
      <c r="E482" s="30"/>
    </row>
    <row r="483" spans="1:5" ht="15.75">
      <c r="A483" s="158"/>
      <c r="B483" s="353"/>
      <c r="C483" s="111"/>
      <c r="D483" s="111"/>
      <c r="E483" s="30"/>
    </row>
    <row r="484" spans="1:5" ht="15.75">
      <c r="A484" s="158"/>
      <c r="B484" s="353"/>
      <c r="C484" s="111"/>
      <c r="D484" s="111"/>
      <c r="E484" s="30"/>
    </row>
    <row r="485" spans="1:5" ht="15.75">
      <c r="A485" s="158"/>
      <c r="B485" s="353"/>
      <c r="C485" s="111"/>
      <c r="D485" s="111"/>
      <c r="E485" s="30"/>
    </row>
    <row r="486" spans="1:5" ht="15.75">
      <c r="A486" s="158"/>
      <c r="B486" s="353"/>
      <c r="C486" s="111"/>
      <c r="D486" s="111"/>
      <c r="E486" s="30"/>
    </row>
    <row r="487" spans="1:5" ht="15.75">
      <c r="A487" s="158"/>
      <c r="B487" s="353"/>
      <c r="C487" s="111"/>
      <c r="D487" s="111"/>
      <c r="E487" s="30"/>
    </row>
    <row r="488" spans="1:5" ht="15.75">
      <c r="A488" s="158"/>
      <c r="B488" s="353"/>
      <c r="C488" s="111"/>
      <c r="D488" s="111"/>
      <c r="E488" s="30"/>
    </row>
    <row r="489" spans="1:5" ht="15.75">
      <c r="A489" s="158"/>
      <c r="B489" s="353"/>
      <c r="C489" s="111"/>
      <c r="D489" s="111"/>
      <c r="E489" s="30"/>
    </row>
    <row r="490" spans="1:5" ht="15.75">
      <c r="A490" s="158"/>
      <c r="B490" s="353"/>
      <c r="C490" s="111"/>
      <c r="D490" s="111"/>
      <c r="E490" s="30"/>
    </row>
    <row r="491" spans="1:5" ht="15.75">
      <c r="A491" s="158"/>
      <c r="B491" s="353"/>
      <c r="C491" s="111"/>
      <c r="D491" s="111"/>
      <c r="E491" s="30"/>
    </row>
    <row r="492" spans="1:5" ht="15.75">
      <c r="A492" s="158"/>
      <c r="B492" s="353"/>
      <c r="C492" s="111"/>
      <c r="D492" s="111"/>
      <c r="E492" s="30"/>
    </row>
    <row r="493" spans="1:5" ht="15.75">
      <c r="A493" s="158"/>
      <c r="B493" s="353"/>
      <c r="C493" s="111"/>
      <c r="D493" s="111"/>
      <c r="E493" s="30"/>
    </row>
    <row r="494" spans="1:5" ht="15.75">
      <c r="A494" s="158"/>
      <c r="B494" s="353"/>
      <c r="C494" s="111"/>
      <c r="D494" s="111"/>
      <c r="E494" s="30"/>
    </row>
    <row r="495" spans="1:5" ht="15.75">
      <c r="A495" s="158"/>
      <c r="B495" s="353"/>
      <c r="C495" s="111"/>
      <c r="D495" s="111"/>
      <c r="E495" s="30"/>
    </row>
    <row r="496" spans="1:5" ht="15.75">
      <c r="A496" s="158"/>
      <c r="B496" s="353"/>
      <c r="C496" s="111"/>
      <c r="D496" s="111"/>
      <c r="E496" s="30"/>
    </row>
    <row r="497" spans="1:5" ht="15.75">
      <c r="A497" s="158"/>
      <c r="B497" s="353"/>
      <c r="C497" s="111"/>
      <c r="D497" s="111"/>
      <c r="E497" s="30"/>
    </row>
    <row r="498" spans="1:5" ht="15.75">
      <c r="A498" s="158"/>
      <c r="B498" s="353"/>
      <c r="C498" s="111"/>
      <c r="D498" s="111"/>
      <c r="E498" s="30"/>
    </row>
    <row r="499" spans="1:5" ht="15.75">
      <c r="A499" s="158"/>
      <c r="B499" s="353"/>
      <c r="C499" s="111"/>
      <c r="D499" s="111"/>
      <c r="E499" s="30"/>
    </row>
    <row r="500" spans="1:5" ht="15.75">
      <c r="A500" s="158"/>
      <c r="B500" s="353"/>
      <c r="C500" s="111"/>
      <c r="D500" s="111"/>
      <c r="E500" s="30"/>
    </row>
    <row r="501" spans="1:5" ht="15.75">
      <c r="A501" s="158"/>
      <c r="B501" s="353"/>
      <c r="C501" s="111"/>
      <c r="D501" s="111"/>
      <c r="E501" s="30"/>
    </row>
    <row r="502" spans="1:5" ht="15.75">
      <c r="A502" s="158"/>
      <c r="B502" s="353"/>
      <c r="C502" s="111"/>
      <c r="D502" s="111"/>
      <c r="E502" s="30"/>
    </row>
    <row r="503" spans="1:5" ht="15.75">
      <c r="A503" s="158"/>
      <c r="B503" s="353"/>
      <c r="C503" s="111"/>
      <c r="D503" s="111"/>
      <c r="E503" s="30"/>
    </row>
    <row r="504" spans="1:5" ht="15.75">
      <c r="A504" s="158"/>
      <c r="B504" s="353"/>
      <c r="C504" s="111"/>
      <c r="D504" s="111"/>
      <c r="E504" s="30"/>
    </row>
    <row r="505" spans="1:5" ht="15.75">
      <c r="A505" s="158"/>
      <c r="B505" s="353"/>
      <c r="C505" s="111"/>
      <c r="D505" s="111"/>
      <c r="E505" s="30"/>
    </row>
    <row r="506" spans="1:5" ht="15.75">
      <c r="A506" s="158"/>
      <c r="B506" s="353"/>
      <c r="C506" s="111"/>
      <c r="D506" s="111"/>
      <c r="E506" s="30"/>
    </row>
    <row r="507" spans="1:5" ht="15.75">
      <c r="A507" s="158"/>
      <c r="B507" s="353"/>
      <c r="C507" s="111"/>
      <c r="D507" s="111"/>
      <c r="E507" s="30"/>
    </row>
    <row r="508" spans="1:5" ht="15.75">
      <c r="A508" s="158"/>
      <c r="B508" s="353"/>
      <c r="C508" s="111"/>
      <c r="D508" s="111"/>
      <c r="E508" s="30"/>
    </row>
    <row r="509" spans="1:5" ht="15.75">
      <c r="A509" s="158"/>
      <c r="B509" s="353"/>
      <c r="C509" s="111"/>
      <c r="D509" s="111"/>
      <c r="E509" s="30"/>
    </row>
    <row r="510" spans="1:5" ht="15.75">
      <c r="A510" s="158"/>
      <c r="B510" s="353"/>
      <c r="C510" s="111"/>
      <c r="D510" s="111"/>
      <c r="E510" s="30"/>
    </row>
    <row r="511" spans="1:5" ht="15.75">
      <c r="A511" s="158"/>
      <c r="B511" s="353"/>
      <c r="C511" s="111"/>
      <c r="D511" s="111"/>
      <c r="E511" s="30"/>
    </row>
    <row r="512" spans="1:5" ht="15.75">
      <c r="A512" s="158"/>
      <c r="B512" s="353"/>
      <c r="C512" s="111"/>
      <c r="D512" s="111"/>
      <c r="E512" s="30"/>
    </row>
    <row r="513" spans="1:5" ht="15.75">
      <c r="A513" s="158"/>
      <c r="B513" s="353"/>
      <c r="C513" s="111"/>
      <c r="D513" s="111"/>
      <c r="E513" s="30"/>
    </row>
    <row r="514" spans="1:5" ht="15.75">
      <c r="A514" s="158"/>
      <c r="B514" s="353"/>
      <c r="C514" s="111"/>
      <c r="D514" s="111"/>
      <c r="E514" s="30"/>
    </row>
    <row r="515" spans="1:5" ht="15.75">
      <c r="A515" s="158"/>
      <c r="B515" s="353"/>
      <c r="C515" s="111"/>
      <c r="D515" s="111"/>
      <c r="E515" s="30"/>
    </row>
    <row r="516" spans="1:5" ht="15.75">
      <c r="A516" s="158"/>
      <c r="B516" s="353"/>
      <c r="C516" s="111"/>
      <c r="D516" s="111"/>
      <c r="E516" s="30"/>
    </row>
    <row r="517" spans="1:5" ht="15.75">
      <c r="A517" s="158"/>
      <c r="B517" s="353"/>
      <c r="C517" s="111"/>
      <c r="D517" s="111"/>
      <c r="E517" s="30"/>
    </row>
    <row r="518" spans="1:5" ht="15.75">
      <c r="A518" s="158"/>
      <c r="B518" s="353"/>
      <c r="C518" s="111"/>
      <c r="D518" s="111"/>
      <c r="E518" s="30"/>
    </row>
    <row r="519" spans="1:5" ht="15.75">
      <c r="A519" s="158"/>
      <c r="B519" s="353"/>
      <c r="C519" s="111"/>
      <c r="D519" s="111"/>
      <c r="E519" s="30"/>
    </row>
    <row r="520" spans="1:5" ht="15.75">
      <c r="A520" s="158"/>
      <c r="B520" s="353"/>
      <c r="C520" s="111"/>
      <c r="D520" s="111"/>
      <c r="E520" s="30"/>
    </row>
    <row r="521" spans="1:5" ht="15.75">
      <c r="A521" s="158"/>
      <c r="B521" s="353"/>
      <c r="C521" s="111"/>
      <c r="D521" s="111"/>
      <c r="E521" s="30"/>
    </row>
    <row r="522" spans="1:5" ht="15.75">
      <c r="A522" s="158"/>
      <c r="B522" s="353"/>
      <c r="C522" s="111"/>
      <c r="D522" s="111"/>
      <c r="E522" s="30"/>
    </row>
    <row r="523" spans="1:5" ht="15.75">
      <c r="A523" s="158"/>
      <c r="B523" s="353"/>
      <c r="C523" s="111"/>
      <c r="D523" s="111"/>
      <c r="E523" s="30"/>
    </row>
    <row r="524" spans="1:5" ht="15.75">
      <c r="A524" s="158"/>
      <c r="B524" s="353"/>
      <c r="C524" s="111"/>
      <c r="D524" s="111"/>
      <c r="E524" s="30"/>
    </row>
    <row r="525" spans="1:5" ht="15.75">
      <c r="A525" s="158"/>
      <c r="B525" s="353"/>
      <c r="C525" s="111"/>
      <c r="D525" s="111"/>
      <c r="E525" s="30"/>
    </row>
    <row r="526" spans="1:5" ht="15.75">
      <c r="A526" s="158"/>
      <c r="B526" s="353"/>
      <c r="C526" s="111"/>
      <c r="D526" s="111"/>
      <c r="E526" s="30"/>
    </row>
    <row r="527" spans="1:5" ht="15.75">
      <c r="A527" s="158"/>
      <c r="B527" s="353"/>
      <c r="C527" s="111"/>
      <c r="D527" s="111"/>
      <c r="E527" s="30"/>
    </row>
    <row r="528" spans="1:5" ht="15.75">
      <c r="A528" s="158"/>
      <c r="B528" s="353"/>
      <c r="C528" s="111"/>
      <c r="D528" s="111"/>
      <c r="E528" s="30"/>
    </row>
    <row r="529" spans="1:5" ht="15.75">
      <c r="A529" s="158"/>
      <c r="B529" s="353"/>
      <c r="C529" s="111"/>
      <c r="D529" s="111"/>
      <c r="E529" s="30"/>
    </row>
    <row r="530" spans="1:5" ht="15.75">
      <c r="A530" s="158"/>
      <c r="B530" s="353"/>
      <c r="C530" s="111"/>
      <c r="D530" s="111"/>
      <c r="E530" s="30"/>
    </row>
    <row r="531" spans="1:5" ht="15.75">
      <c r="A531" s="158"/>
      <c r="B531" s="353"/>
      <c r="C531" s="111"/>
      <c r="D531" s="111"/>
      <c r="E531" s="30"/>
    </row>
    <row r="532" spans="1:5" ht="15.75">
      <c r="A532" s="158"/>
      <c r="B532" s="353"/>
      <c r="C532" s="111"/>
      <c r="D532" s="111"/>
      <c r="E532" s="30"/>
    </row>
    <row r="533" spans="1:5" ht="15.75">
      <c r="A533" s="158"/>
      <c r="B533" s="353"/>
      <c r="C533" s="111"/>
      <c r="D533" s="111"/>
      <c r="E533" s="30"/>
    </row>
    <row r="534" spans="1:5" ht="15.75">
      <c r="A534" s="158"/>
      <c r="B534" s="353"/>
      <c r="C534" s="111"/>
      <c r="D534" s="111"/>
      <c r="E534" s="30"/>
    </row>
    <row r="535" spans="1:5" ht="15.75">
      <c r="A535" s="158"/>
      <c r="B535" s="353"/>
      <c r="C535" s="111"/>
      <c r="D535" s="111"/>
      <c r="E535" s="30"/>
    </row>
    <row r="536" spans="1:5" ht="15.75">
      <c r="A536" s="158"/>
      <c r="B536" s="353"/>
      <c r="C536" s="111"/>
      <c r="D536" s="111"/>
      <c r="E536" s="30"/>
    </row>
    <row r="537" spans="1:5" ht="15.75">
      <c r="A537" s="158"/>
      <c r="B537" s="353"/>
      <c r="C537" s="111"/>
      <c r="D537" s="111"/>
      <c r="E537" s="30"/>
    </row>
    <row r="538" spans="1:5" ht="15.75">
      <c r="A538" s="158"/>
      <c r="B538" s="353"/>
      <c r="C538" s="111"/>
      <c r="D538" s="111"/>
      <c r="E538" s="30"/>
    </row>
    <row r="539" spans="1:5" ht="15.75">
      <c r="A539" s="158"/>
      <c r="B539" s="353"/>
      <c r="C539" s="111"/>
      <c r="D539" s="111"/>
      <c r="E539" s="30"/>
    </row>
    <row r="540" spans="1:5" ht="15.75">
      <c r="A540" s="158"/>
      <c r="B540" s="353"/>
      <c r="C540" s="111"/>
      <c r="D540" s="111"/>
      <c r="E540" s="30"/>
    </row>
    <row r="541" spans="1:5" ht="15.75">
      <c r="A541" s="158"/>
      <c r="B541" s="353"/>
      <c r="C541" s="111"/>
      <c r="D541" s="111"/>
      <c r="E541" s="30"/>
    </row>
    <row r="542" spans="1:5" ht="15.75">
      <c r="A542" s="158"/>
      <c r="B542" s="353"/>
      <c r="C542" s="111"/>
      <c r="D542" s="111"/>
      <c r="E542" s="30"/>
    </row>
    <row r="543" spans="1:5" ht="15.75">
      <c r="A543" s="158"/>
      <c r="B543" s="353"/>
      <c r="C543" s="111"/>
      <c r="D543" s="111"/>
      <c r="E543" s="30"/>
    </row>
    <row r="544" spans="1:5" ht="15.75">
      <c r="A544" s="158"/>
      <c r="B544" s="353"/>
      <c r="C544" s="111"/>
      <c r="D544" s="111"/>
      <c r="E544" s="30"/>
    </row>
    <row r="545" spans="1:5" ht="15.75">
      <c r="A545" s="158"/>
      <c r="B545" s="353"/>
      <c r="C545" s="111"/>
      <c r="D545" s="111"/>
      <c r="E545" s="30"/>
    </row>
    <row r="546" spans="1:5" ht="15.75">
      <c r="A546" s="158"/>
      <c r="B546" s="353"/>
      <c r="C546" s="111"/>
      <c r="D546" s="111"/>
      <c r="E546" s="30"/>
    </row>
    <row r="547" spans="1:5" ht="15.75">
      <c r="A547" s="158"/>
      <c r="B547" s="353"/>
      <c r="C547" s="111"/>
      <c r="D547" s="111"/>
      <c r="E547" s="30"/>
    </row>
    <row r="548" spans="1:5" ht="15.75">
      <c r="A548" s="158"/>
      <c r="B548" s="353"/>
      <c r="C548" s="111"/>
      <c r="D548" s="111"/>
      <c r="E548" s="30"/>
    </row>
    <row r="549" spans="1:5" ht="15.75">
      <c r="A549" s="158"/>
      <c r="B549" s="353"/>
      <c r="C549" s="111"/>
      <c r="D549" s="111"/>
      <c r="E549" s="30"/>
    </row>
    <row r="550" spans="1:5" ht="15.75">
      <c r="A550" s="158"/>
      <c r="B550" s="353"/>
      <c r="C550" s="111"/>
      <c r="D550" s="111"/>
      <c r="E550" s="30"/>
    </row>
    <row r="551" spans="1:5" ht="15.75">
      <c r="A551" s="158"/>
      <c r="B551" s="353"/>
      <c r="C551" s="111"/>
      <c r="D551" s="111"/>
      <c r="E551" s="30"/>
    </row>
    <row r="552" spans="1:5" ht="15.75">
      <c r="A552" s="158"/>
      <c r="B552" s="353"/>
      <c r="C552" s="111"/>
      <c r="D552" s="111"/>
      <c r="E552" s="30"/>
    </row>
    <row r="553" spans="1:5" ht="15.75">
      <c r="A553" s="158"/>
      <c r="B553" s="353"/>
      <c r="C553" s="111"/>
      <c r="D553" s="111"/>
      <c r="E553" s="30"/>
    </row>
    <row r="554" spans="1:5" ht="15.75">
      <c r="A554" s="158"/>
      <c r="B554" s="353"/>
      <c r="C554" s="111"/>
      <c r="D554" s="111"/>
      <c r="E554" s="30"/>
    </row>
    <row r="555" spans="1:5" ht="15.75">
      <c r="A555" s="158"/>
      <c r="B555" s="353"/>
      <c r="C555" s="111"/>
      <c r="D555" s="111"/>
      <c r="E555" s="30"/>
    </row>
    <row r="556" spans="1:5" ht="15.75">
      <c r="A556" s="158"/>
      <c r="B556" s="353"/>
      <c r="C556" s="111"/>
      <c r="D556" s="111"/>
      <c r="E556" s="30"/>
    </row>
    <row r="557" spans="1:5" ht="15.75">
      <c r="A557" s="158"/>
      <c r="B557" s="353"/>
      <c r="C557" s="111"/>
      <c r="D557" s="111"/>
      <c r="E557" s="30"/>
    </row>
    <row r="558" spans="1:5" ht="15.75">
      <c r="A558" s="158"/>
      <c r="B558" s="353"/>
      <c r="C558" s="111"/>
      <c r="D558" s="111"/>
      <c r="E558" s="30"/>
    </row>
    <row r="559" spans="1:5" ht="15.75">
      <c r="A559" s="158"/>
      <c r="B559" s="353"/>
      <c r="C559" s="111"/>
      <c r="D559" s="111"/>
      <c r="E559" s="30"/>
    </row>
    <row r="560" spans="1:5" ht="15.75">
      <c r="A560" s="158"/>
      <c r="B560" s="353"/>
      <c r="C560" s="111"/>
      <c r="D560" s="111"/>
      <c r="E560" s="30"/>
    </row>
    <row r="561" spans="1:5" ht="15.75">
      <c r="A561" s="158"/>
      <c r="B561" s="353"/>
      <c r="C561" s="111"/>
      <c r="D561" s="111"/>
      <c r="E561" s="30"/>
    </row>
    <row r="562" spans="1:5" ht="15.75">
      <c r="A562" s="158"/>
      <c r="B562" s="353"/>
      <c r="C562" s="111"/>
      <c r="D562" s="111"/>
      <c r="E562" s="30"/>
    </row>
    <row r="563" spans="1:5" ht="15.75">
      <c r="A563" s="158"/>
      <c r="B563" s="353"/>
      <c r="C563" s="111"/>
      <c r="D563" s="111"/>
      <c r="E563" s="30"/>
    </row>
    <row r="564" spans="1:5" ht="15.75">
      <c r="A564" s="158"/>
      <c r="B564" s="353"/>
      <c r="C564" s="111"/>
      <c r="D564" s="111"/>
      <c r="E564" s="30"/>
    </row>
    <row r="565" spans="1:5" ht="15.75">
      <c r="A565" s="158"/>
      <c r="B565" s="353"/>
      <c r="C565" s="111"/>
      <c r="D565" s="111"/>
      <c r="E565" s="30"/>
    </row>
    <row r="566" spans="1:5" ht="15.75">
      <c r="A566" s="158"/>
      <c r="B566" s="353"/>
      <c r="C566" s="111"/>
      <c r="D566" s="111"/>
      <c r="E566" s="30"/>
    </row>
    <row r="567" spans="1:5" ht="15.75">
      <c r="A567" s="158"/>
      <c r="B567" s="353"/>
      <c r="C567" s="111"/>
      <c r="D567" s="111"/>
      <c r="E567" s="30"/>
    </row>
    <row r="568" spans="1:5" ht="15.75">
      <c r="A568" s="158"/>
      <c r="B568" s="353"/>
      <c r="C568" s="111"/>
      <c r="D568" s="111"/>
      <c r="E568" s="30"/>
    </row>
    <row r="569" spans="1:5" ht="15.75">
      <c r="A569" s="158"/>
      <c r="B569" s="353"/>
      <c r="C569" s="111"/>
      <c r="D569" s="111"/>
      <c r="E569" s="30"/>
    </row>
    <row r="570" spans="1:5" ht="15.75">
      <c r="A570" s="158"/>
      <c r="B570" s="353"/>
      <c r="C570" s="111"/>
      <c r="D570" s="111"/>
      <c r="E570" s="30"/>
    </row>
    <row r="571" spans="1:5" ht="15.75">
      <c r="A571" s="158"/>
      <c r="B571" s="353"/>
      <c r="C571" s="111"/>
      <c r="D571" s="111"/>
      <c r="E571" s="30"/>
    </row>
    <row r="572" spans="1:5" ht="15.75">
      <c r="A572" s="158"/>
      <c r="B572" s="353"/>
      <c r="C572" s="111"/>
      <c r="D572" s="111"/>
      <c r="E572" s="30"/>
    </row>
    <row r="573" spans="1:5" ht="15.75">
      <c r="A573" s="158"/>
      <c r="B573" s="353"/>
      <c r="C573" s="111"/>
      <c r="D573" s="111"/>
      <c r="E573" s="30"/>
    </row>
    <row r="574" spans="1:5" ht="15.75">
      <c r="A574" s="158"/>
      <c r="B574" s="353"/>
      <c r="C574" s="111"/>
      <c r="D574" s="111"/>
      <c r="E574" s="30"/>
    </row>
    <row r="575" spans="1:5" ht="15.75">
      <c r="A575" s="158"/>
      <c r="B575" s="353"/>
      <c r="C575" s="111"/>
      <c r="D575" s="111"/>
      <c r="E575" s="30"/>
    </row>
    <row r="576" spans="1:5" ht="15.75">
      <c r="A576" s="158"/>
      <c r="B576" s="353"/>
      <c r="C576" s="111"/>
      <c r="D576" s="111"/>
      <c r="E576" s="30"/>
    </row>
    <row r="577" spans="1:5" ht="15.75">
      <c r="A577" s="158"/>
      <c r="B577" s="353"/>
      <c r="C577" s="111"/>
      <c r="D577" s="111"/>
      <c r="E577" s="30"/>
    </row>
    <row r="578" spans="1:5" ht="15.75">
      <c r="A578" s="158"/>
      <c r="B578" s="353"/>
      <c r="C578" s="111"/>
      <c r="D578" s="111"/>
      <c r="E578" s="30"/>
    </row>
    <row r="579" spans="1:5" ht="15.75">
      <c r="A579" s="158"/>
      <c r="B579" s="353"/>
      <c r="C579" s="111"/>
      <c r="D579" s="111"/>
      <c r="E579" s="30"/>
    </row>
    <row r="580" spans="1:5" ht="15.75">
      <c r="A580" s="158"/>
      <c r="B580" s="353"/>
      <c r="C580" s="111"/>
      <c r="D580" s="111"/>
      <c r="E580" s="30"/>
    </row>
    <row r="581" spans="1:5" ht="15.75">
      <c r="A581" s="158"/>
      <c r="B581" s="353"/>
      <c r="C581" s="111"/>
      <c r="D581" s="111"/>
      <c r="E581" s="30"/>
    </row>
    <row r="582" spans="1:5" ht="15.75">
      <c r="A582" s="158"/>
      <c r="B582" s="353"/>
      <c r="C582" s="111"/>
      <c r="D582" s="111"/>
      <c r="E582" s="30"/>
    </row>
    <row r="583" spans="1:5" ht="15.75">
      <c r="A583" s="158"/>
      <c r="B583" s="353"/>
      <c r="C583" s="111"/>
      <c r="D583" s="111"/>
      <c r="E583" s="30"/>
    </row>
    <row r="584" spans="1:5" ht="15.75">
      <c r="A584" s="158"/>
      <c r="B584" s="353"/>
      <c r="C584" s="111"/>
      <c r="D584" s="111"/>
      <c r="E584" s="30"/>
    </row>
    <row r="585" spans="1:5" ht="15.75">
      <c r="A585" s="158"/>
      <c r="B585" s="353"/>
      <c r="C585" s="111"/>
      <c r="D585" s="111"/>
      <c r="E585" s="30"/>
    </row>
    <row r="586" spans="1:5" ht="15.75">
      <c r="A586" s="158"/>
      <c r="B586" s="353"/>
      <c r="C586" s="111"/>
      <c r="D586" s="111"/>
      <c r="E586" s="30"/>
    </row>
    <row r="587" spans="1:5" ht="15.75">
      <c r="A587" s="158"/>
      <c r="B587" s="353"/>
      <c r="C587" s="111"/>
      <c r="D587" s="111"/>
      <c r="E587" s="30"/>
    </row>
    <row r="588" spans="1:5" ht="15.75">
      <c r="A588" s="158"/>
      <c r="B588" s="353"/>
      <c r="C588" s="111"/>
      <c r="D588" s="111"/>
      <c r="E588" s="30"/>
    </row>
    <row r="589" spans="1:5" ht="15.75">
      <c r="A589" s="158"/>
      <c r="B589" s="353"/>
      <c r="C589" s="111"/>
      <c r="D589" s="111"/>
      <c r="E589" s="30"/>
    </row>
    <row r="590" spans="1:5" ht="15.75">
      <c r="A590" s="158"/>
      <c r="B590" s="353"/>
      <c r="C590" s="111"/>
      <c r="D590" s="111"/>
      <c r="E590" s="30"/>
    </row>
    <row r="591" spans="1:5" ht="15.75">
      <c r="A591" s="158"/>
      <c r="B591" s="353"/>
      <c r="C591" s="111"/>
      <c r="D591" s="111"/>
      <c r="E591" s="30"/>
    </row>
    <row r="592" spans="1:5" ht="15.75">
      <c r="A592" s="158"/>
      <c r="B592" s="353"/>
      <c r="C592" s="111"/>
      <c r="D592" s="111"/>
      <c r="E592" s="30"/>
    </row>
    <row r="593" spans="1:5" ht="15.75">
      <c r="A593" s="158"/>
      <c r="B593" s="353"/>
      <c r="C593" s="111"/>
      <c r="D593" s="111"/>
      <c r="E593" s="30"/>
    </row>
    <row r="594" spans="1:5" ht="15.75">
      <c r="A594" s="158"/>
      <c r="B594" s="353"/>
      <c r="C594" s="111"/>
      <c r="D594" s="111"/>
      <c r="E594" s="30"/>
    </row>
    <row r="595" spans="1:5" ht="15.75">
      <c r="A595" s="158"/>
      <c r="B595" s="353"/>
      <c r="C595" s="111"/>
      <c r="D595" s="111"/>
      <c r="E595" s="30"/>
    </row>
    <row r="596" spans="1:5" ht="15.75">
      <c r="A596" s="158"/>
      <c r="B596" s="353"/>
      <c r="C596" s="111"/>
      <c r="D596" s="111"/>
      <c r="E596" s="30"/>
    </row>
    <row r="597" spans="1:5" ht="15.75">
      <c r="A597" s="158"/>
      <c r="B597" s="353"/>
      <c r="C597" s="111"/>
      <c r="D597" s="111"/>
      <c r="E597" s="30"/>
    </row>
    <row r="598" spans="1:5" ht="15.75">
      <c r="A598" s="158"/>
      <c r="B598" s="353"/>
      <c r="C598" s="111"/>
      <c r="D598" s="111"/>
      <c r="E598" s="30"/>
    </row>
    <row r="599" spans="1:5" ht="15.75">
      <c r="A599" s="158"/>
      <c r="B599" s="353"/>
      <c r="C599" s="111"/>
      <c r="D599" s="111"/>
      <c r="E599" s="30"/>
    </row>
    <row r="600" spans="1:5" ht="15.75">
      <c r="A600" s="158"/>
      <c r="B600" s="353"/>
      <c r="C600" s="111"/>
      <c r="D600" s="111"/>
      <c r="E600" s="30"/>
    </row>
    <row r="601" spans="1:5" ht="15.75">
      <c r="A601" s="158"/>
      <c r="B601" s="353"/>
      <c r="C601" s="111"/>
      <c r="D601" s="111"/>
      <c r="E601" s="30"/>
    </row>
    <row r="602" spans="1:5" ht="15.75">
      <c r="A602" s="158"/>
      <c r="B602" s="353"/>
      <c r="C602" s="111"/>
      <c r="D602" s="111"/>
      <c r="E602" s="30"/>
    </row>
    <row r="603" spans="1:5" ht="15.75">
      <c r="A603" s="158"/>
      <c r="B603" s="353"/>
      <c r="C603" s="111"/>
      <c r="D603" s="111"/>
      <c r="E603" s="30"/>
    </row>
    <row r="604" spans="1:5" ht="15.75">
      <c r="A604" s="158"/>
      <c r="B604" s="353"/>
      <c r="C604" s="111"/>
      <c r="D604" s="111"/>
      <c r="E604" s="30"/>
    </row>
    <row r="605" spans="1:5" ht="15.75">
      <c r="A605" s="158"/>
      <c r="B605" s="353"/>
      <c r="C605" s="111"/>
      <c r="D605" s="111"/>
      <c r="E605" s="30"/>
    </row>
    <row r="606" spans="1:5" ht="15.75">
      <c r="A606" s="158"/>
      <c r="B606" s="353"/>
      <c r="C606" s="111"/>
      <c r="D606" s="111"/>
      <c r="E606" s="30"/>
    </row>
    <row r="607" spans="1:5" ht="15.75">
      <c r="A607" s="158"/>
      <c r="B607" s="353"/>
      <c r="C607" s="111"/>
      <c r="D607" s="111"/>
      <c r="E607" s="30"/>
    </row>
    <row r="608" spans="1:5" ht="15.75">
      <c r="A608" s="158"/>
      <c r="B608" s="353"/>
      <c r="C608" s="111"/>
      <c r="D608" s="111"/>
      <c r="E608" s="30"/>
    </row>
    <row r="609" spans="1:5" ht="15.75">
      <c r="A609" s="158"/>
      <c r="B609" s="353"/>
      <c r="C609" s="111"/>
      <c r="D609" s="111"/>
      <c r="E609" s="30"/>
    </row>
    <row r="610" spans="1:5" ht="15.75">
      <c r="A610" s="158"/>
      <c r="B610" s="353"/>
      <c r="C610" s="111"/>
      <c r="D610" s="111"/>
      <c r="E610" s="30"/>
    </row>
    <row r="611" spans="1:5" ht="15.75">
      <c r="A611" s="158"/>
      <c r="B611" s="353"/>
      <c r="C611" s="111"/>
      <c r="D611" s="111"/>
      <c r="E611" s="30"/>
    </row>
    <row r="612" spans="1:5" ht="15.75">
      <c r="A612" s="158"/>
      <c r="B612" s="353"/>
      <c r="C612" s="111"/>
      <c r="D612" s="111"/>
      <c r="E612" s="30"/>
    </row>
    <row r="613" spans="1:5" ht="15.75">
      <c r="A613" s="158"/>
      <c r="B613" s="353"/>
      <c r="C613" s="111"/>
      <c r="D613" s="111"/>
      <c r="E613" s="30"/>
    </row>
    <row r="614" spans="1:5" ht="15.75">
      <c r="A614" s="158"/>
      <c r="B614" s="353"/>
      <c r="C614" s="111"/>
      <c r="D614" s="111"/>
      <c r="E614" s="30"/>
    </row>
    <row r="615" spans="1:5" ht="15.75">
      <c r="A615" s="158"/>
      <c r="B615" s="353"/>
      <c r="C615" s="111"/>
      <c r="D615" s="111"/>
      <c r="E615" s="30"/>
    </row>
    <row r="616" spans="1:5" ht="15.75">
      <c r="A616" s="158"/>
      <c r="B616" s="353"/>
      <c r="C616" s="111"/>
      <c r="D616" s="111"/>
      <c r="E616" s="30"/>
    </row>
    <row r="617" spans="1:5" ht="15.75">
      <c r="A617" s="158"/>
      <c r="B617" s="353"/>
      <c r="C617" s="111"/>
      <c r="D617" s="111"/>
      <c r="E617" s="30"/>
    </row>
    <row r="618" spans="1:5" ht="15.75">
      <c r="A618" s="158"/>
      <c r="B618" s="353"/>
      <c r="C618" s="111"/>
      <c r="D618" s="111"/>
      <c r="E618" s="30"/>
    </row>
    <row r="619" spans="1:5" ht="15.75">
      <c r="A619" s="158"/>
      <c r="B619" s="353"/>
      <c r="C619" s="111"/>
      <c r="D619" s="111"/>
      <c r="E619" s="30"/>
    </row>
    <row r="620" spans="1:5" ht="15.75">
      <c r="A620" s="158"/>
      <c r="B620" s="353"/>
      <c r="C620" s="111"/>
      <c r="D620" s="111"/>
      <c r="E620" s="30"/>
    </row>
    <row r="621" spans="1:5" ht="15.75">
      <c r="A621" s="158"/>
      <c r="B621" s="353"/>
      <c r="C621" s="111"/>
      <c r="D621" s="111"/>
      <c r="E621" s="30"/>
    </row>
    <row r="622" spans="1:5" ht="15.75">
      <c r="A622" s="158"/>
      <c r="B622" s="353"/>
      <c r="C622" s="111"/>
      <c r="D622" s="111"/>
      <c r="E622" s="30"/>
    </row>
    <row r="623" spans="1:5" ht="15.75">
      <c r="A623" s="158"/>
      <c r="B623" s="353"/>
      <c r="C623" s="111"/>
      <c r="D623" s="111"/>
      <c r="E623" s="30"/>
    </row>
    <row r="624" spans="1:5" ht="15.75">
      <c r="A624" s="158"/>
      <c r="B624" s="353"/>
      <c r="C624" s="111"/>
      <c r="D624" s="111"/>
      <c r="E624" s="30"/>
    </row>
    <row r="625" spans="1:5" ht="15.75">
      <c r="A625" s="158"/>
      <c r="B625" s="353"/>
      <c r="C625" s="111"/>
      <c r="D625" s="111"/>
      <c r="E625" s="30"/>
    </row>
    <row r="626" spans="1:5" ht="15.75">
      <c r="A626" s="158"/>
      <c r="B626" s="353"/>
      <c r="C626" s="111"/>
      <c r="D626" s="111"/>
      <c r="E626" s="30"/>
    </row>
    <row r="627" spans="1:5" ht="15.75">
      <c r="A627" s="158"/>
      <c r="B627" s="353"/>
      <c r="C627" s="111"/>
      <c r="D627" s="111"/>
      <c r="E627" s="30"/>
    </row>
    <row r="628" spans="1:5" ht="15.75">
      <c r="A628" s="158"/>
      <c r="B628" s="353"/>
      <c r="C628" s="111"/>
      <c r="D628" s="111"/>
      <c r="E628" s="30"/>
    </row>
    <row r="629" spans="1:5" ht="15.75">
      <c r="A629" s="158"/>
      <c r="B629" s="353"/>
      <c r="C629" s="111"/>
      <c r="D629" s="111"/>
      <c r="E629" s="30"/>
    </row>
    <row r="630" spans="1:5" ht="15.75">
      <c r="A630" s="158"/>
      <c r="B630" s="353"/>
      <c r="C630" s="111"/>
      <c r="D630" s="111"/>
      <c r="E630" s="30"/>
    </row>
    <row r="631" spans="1:5" ht="15.75">
      <c r="A631" s="158"/>
      <c r="B631" s="353"/>
      <c r="C631" s="111"/>
      <c r="D631" s="111"/>
      <c r="E631" s="30"/>
    </row>
    <row r="632" spans="1:5" ht="15.75">
      <c r="A632" s="158"/>
      <c r="B632" s="353"/>
      <c r="C632" s="111"/>
      <c r="D632" s="111"/>
      <c r="E632" s="30"/>
    </row>
    <row r="633" spans="1:5" ht="15.75">
      <c r="A633" s="158"/>
      <c r="B633" s="353"/>
      <c r="C633" s="111"/>
      <c r="D633" s="111"/>
      <c r="E633" s="30"/>
    </row>
    <row r="634" spans="1:5" ht="15.75">
      <c r="A634" s="158"/>
      <c r="B634" s="353"/>
      <c r="C634" s="111"/>
      <c r="D634" s="111"/>
      <c r="E634" s="30"/>
    </row>
    <row r="635" spans="1:5" ht="15.75">
      <c r="A635" s="158"/>
      <c r="B635" s="353"/>
      <c r="C635" s="111"/>
      <c r="D635" s="111"/>
      <c r="E635" s="30"/>
    </row>
    <row r="636" spans="1:5" ht="15.75">
      <c r="A636" s="158"/>
      <c r="B636" s="353"/>
      <c r="C636" s="111"/>
      <c r="D636" s="111"/>
      <c r="E636" s="30"/>
    </row>
    <row r="637" spans="1:5" ht="15.75">
      <c r="A637" s="158"/>
      <c r="B637" s="353"/>
      <c r="C637" s="111"/>
      <c r="D637" s="111"/>
      <c r="E637" s="30"/>
    </row>
    <row r="638" spans="1:5" ht="15.75">
      <c r="A638" s="158"/>
      <c r="B638" s="353"/>
      <c r="C638" s="111"/>
      <c r="D638" s="111"/>
      <c r="E638" s="30"/>
    </row>
    <row r="639" spans="1:5" ht="15.75">
      <c r="A639" s="158"/>
      <c r="B639" s="353"/>
      <c r="C639" s="111"/>
      <c r="D639" s="111"/>
      <c r="E639" s="30"/>
    </row>
    <row r="640" spans="1:5" ht="15.75">
      <c r="A640" s="158"/>
      <c r="B640" s="353"/>
      <c r="C640" s="111"/>
      <c r="D640" s="111"/>
      <c r="E640" s="30"/>
    </row>
    <row r="641" spans="1:5" ht="15.75">
      <c r="A641" s="158"/>
      <c r="B641" s="353"/>
      <c r="C641" s="111"/>
      <c r="D641" s="111"/>
      <c r="E641" s="30"/>
    </row>
    <row r="642" spans="1:5" ht="15.75">
      <c r="A642" s="158"/>
      <c r="B642" s="353"/>
      <c r="C642" s="111"/>
      <c r="D642" s="111"/>
      <c r="E642" s="30"/>
    </row>
    <row r="643" spans="1:5" ht="15.75">
      <c r="A643" s="158"/>
      <c r="B643" s="353"/>
      <c r="C643" s="111"/>
      <c r="D643" s="111"/>
      <c r="E643" s="30"/>
    </row>
    <row r="644" spans="1:5" ht="15.75">
      <c r="A644" s="158"/>
      <c r="B644" s="353"/>
      <c r="C644" s="111"/>
      <c r="D644" s="111"/>
      <c r="E644" s="30"/>
    </row>
    <row r="645" spans="1:5" ht="15.75">
      <c r="A645" s="158"/>
      <c r="B645" s="353"/>
      <c r="C645" s="111"/>
      <c r="D645" s="111"/>
      <c r="E645" s="30"/>
    </row>
    <row r="646" spans="1:5" ht="15.75">
      <c r="A646" s="158"/>
      <c r="B646" s="353"/>
      <c r="C646" s="111"/>
      <c r="D646" s="111"/>
      <c r="E646" s="30"/>
    </row>
    <row r="647" spans="1:5" ht="15.75">
      <c r="A647" s="158"/>
      <c r="B647" s="353"/>
      <c r="C647" s="111"/>
      <c r="D647" s="111"/>
      <c r="E647" s="30"/>
    </row>
    <row r="648" spans="1:5" ht="15.75">
      <c r="A648" s="158"/>
      <c r="B648" s="353"/>
      <c r="C648" s="111"/>
      <c r="D648" s="111"/>
      <c r="E648" s="30"/>
    </row>
    <row r="649" spans="1:5" ht="15.75">
      <c r="A649" s="158"/>
      <c r="B649" s="353"/>
      <c r="C649" s="111"/>
      <c r="D649" s="111"/>
      <c r="E649" s="30"/>
    </row>
    <row r="650" spans="1:5" ht="15.75">
      <c r="A650" s="158"/>
      <c r="B650" s="353"/>
      <c r="C650" s="111"/>
      <c r="D650" s="111"/>
      <c r="E650" s="30"/>
    </row>
    <row r="651" spans="1:5" ht="15.75">
      <c r="A651" s="158"/>
      <c r="B651" s="353"/>
      <c r="C651" s="111"/>
      <c r="D651" s="111"/>
      <c r="E651" s="30"/>
    </row>
    <row r="652" spans="1:5" ht="15.75">
      <c r="A652" s="158"/>
      <c r="B652" s="353"/>
      <c r="C652" s="111"/>
      <c r="D652" s="111"/>
      <c r="E652" s="30"/>
    </row>
    <row r="653" spans="1:5" ht="15.75">
      <c r="A653" s="158"/>
      <c r="B653" s="353"/>
      <c r="C653" s="111"/>
      <c r="D653" s="111"/>
      <c r="E653" s="30"/>
    </row>
    <row r="654" spans="1:5" ht="15.75">
      <c r="A654" s="158"/>
      <c r="B654" s="353"/>
      <c r="C654" s="111"/>
      <c r="D654" s="111"/>
      <c r="E654" s="30"/>
    </row>
    <row r="655" spans="1:5" ht="15.75">
      <c r="A655" s="158"/>
      <c r="B655" s="353"/>
      <c r="C655" s="111"/>
      <c r="D655" s="111"/>
      <c r="E655" s="30"/>
    </row>
    <row r="656" spans="1:5" ht="15.75">
      <c r="A656" s="158"/>
      <c r="B656" s="353"/>
      <c r="C656" s="111"/>
      <c r="D656" s="111"/>
      <c r="E656" s="30"/>
    </row>
    <row r="657" spans="1:5" ht="15.75">
      <c r="A657" s="158"/>
      <c r="B657" s="353"/>
      <c r="C657" s="111"/>
      <c r="D657" s="111"/>
      <c r="E657" s="30"/>
    </row>
    <row r="658" spans="1:5" ht="15.75">
      <c r="A658" s="158"/>
      <c r="B658" s="353"/>
      <c r="C658" s="111"/>
      <c r="D658" s="111"/>
      <c r="E658" s="30"/>
    </row>
    <row r="659" spans="1:5" ht="15.75">
      <c r="A659" s="158"/>
      <c r="B659" s="353"/>
      <c r="C659" s="111"/>
      <c r="D659" s="111"/>
      <c r="E659" s="30"/>
    </row>
    <row r="660" spans="1:5" ht="15.75">
      <c r="A660" s="158"/>
      <c r="B660" s="353"/>
      <c r="C660" s="111"/>
      <c r="D660" s="111"/>
      <c r="E660" s="30"/>
    </row>
    <row r="661" spans="1:5" ht="15.75">
      <c r="A661" s="158"/>
      <c r="B661" s="353"/>
      <c r="C661" s="111"/>
      <c r="D661" s="111"/>
      <c r="E661" s="30"/>
    </row>
    <row r="662" spans="1:5" ht="15.75">
      <c r="A662" s="158"/>
      <c r="B662" s="353"/>
      <c r="C662" s="111"/>
      <c r="D662" s="111"/>
      <c r="E662" s="30"/>
    </row>
    <row r="663" spans="1:5" ht="15.75">
      <c r="A663" s="158"/>
      <c r="B663" s="353"/>
      <c r="C663" s="111"/>
      <c r="D663" s="111"/>
      <c r="E663" s="30"/>
    </row>
    <row r="664" spans="1:5" ht="15.75">
      <c r="A664" s="158"/>
      <c r="B664" s="353"/>
      <c r="C664" s="111"/>
      <c r="D664" s="111"/>
      <c r="E664" s="30"/>
    </row>
    <row r="665" spans="1:5" ht="15.75">
      <c r="A665" s="158"/>
      <c r="B665" s="353"/>
      <c r="C665" s="111"/>
      <c r="D665" s="111"/>
      <c r="E665" s="30"/>
    </row>
    <row r="666" spans="1:5" ht="15.75">
      <c r="A666" s="158"/>
      <c r="B666" s="353"/>
      <c r="C666" s="111"/>
      <c r="D666" s="111"/>
      <c r="E666" s="30"/>
    </row>
    <row r="667" spans="1:5" ht="15.75">
      <c r="A667" s="158"/>
      <c r="B667" s="353"/>
      <c r="C667" s="111"/>
      <c r="D667" s="111"/>
      <c r="E667" s="30"/>
    </row>
    <row r="668" spans="1:5" ht="15.75">
      <c r="A668" s="158"/>
      <c r="B668" s="353"/>
      <c r="C668" s="111"/>
      <c r="D668" s="111"/>
      <c r="E668" s="30"/>
    </row>
    <row r="669" spans="1:5" ht="15.75">
      <c r="A669" s="158"/>
      <c r="B669" s="353"/>
      <c r="C669" s="111"/>
      <c r="D669" s="111"/>
      <c r="E669" s="30"/>
    </row>
    <row r="670" spans="1:5" ht="15.75">
      <c r="A670" s="158"/>
      <c r="B670" s="353"/>
      <c r="C670" s="111"/>
      <c r="D670" s="111"/>
      <c r="E670" s="30"/>
    </row>
    <row r="671" spans="1:5" ht="15.75">
      <c r="A671" s="158"/>
      <c r="B671" s="353"/>
      <c r="C671" s="111"/>
      <c r="D671" s="111"/>
      <c r="E671" s="30"/>
    </row>
    <row r="672" spans="1:5" ht="15.75">
      <c r="A672" s="158"/>
      <c r="B672" s="353"/>
      <c r="C672" s="111"/>
      <c r="D672" s="111"/>
      <c r="E672" s="30"/>
    </row>
    <row r="673" spans="1:5" ht="15.75">
      <c r="A673" s="158"/>
      <c r="B673" s="353"/>
      <c r="C673" s="111"/>
      <c r="D673" s="111"/>
      <c r="E673" s="30"/>
    </row>
    <row r="674" spans="1:5" ht="15.75">
      <c r="A674" s="158"/>
      <c r="B674" s="353"/>
      <c r="C674" s="111"/>
      <c r="D674" s="111"/>
      <c r="E674" s="30"/>
    </row>
    <row r="675" spans="1:5" ht="15.75">
      <c r="A675" s="158"/>
      <c r="B675" s="353"/>
      <c r="C675" s="111"/>
      <c r="D675" s="111"/>
      <c r="E675" s="30"/>
    </row>
    <row r="676" spans="1:5" ht="15.75">
      <c r="A676" s="158"/>
      <c r="B676" s="353"/>
      <c r="C676" s="111"/>
      <c r="D676" s="111"/>
      <c r="E676" s="30"/>
    </row>
    <row r="677" spans="1:5" ht="15.75">
      <c r="A677" s="158"/>
      <c r="B677" s="353"/>
      <c r="C677" s="111"/>
      <c r="D677" s="111"/>
      <c r="E677" s="30"/>
    </row>
    <row r="678" spans="1:5" ht="15.75">
      <c r="A678" s="158"/>
      <c r="B678" s="353"/>
      <c r="C678" s="111"/>
      <c r="D678" s="111"/>
      <c r="E678" s="30"/>
    </row>
    <row r="679" spans="1:5" ht="15.75">
      <c r="A679" s="158"/>
      <c r="B679" s="353"/>
      <c r="C679" s="111"/>
      <c r="D679" s="111"/>
      <c r="E679" s="30"/>
    </row>
    <row r="680" spans="1:5" ht="15.75">
      <c r="A680" s="158"/>
      <c r="B680" s="353"/>
      <c r="C680" s="111"/>
      <c r="D680" s="111"/>
      <c r="E680" s="30"/>
    </row>
    <row r="681" spans="1:5" ht="15.75">
      <c r="A681" s="158"/>
      <c r="B681" s="353"/>
      <c r="C681" s="111"/>
      <c r="D681" s="111"/>
      <c r="E681" s="30"/>
    </row>
    <row r="682" spans="1:5" ht="15.75">
      <c r="A682" s="158"/>
      <c r="B682" s="353"/>
      <c r="C682" s="111"/>
      <c r="D682" s="111"/>
      <c r="E682" s="30"/>
    </row>
    <row r="683" spans="1:5" ht="15.75">
      <c r="A683" s="158"/>
      <c r="B683" s="353"/>
      <c r="C683" s="111"/>
      <c r="D683" s="111"/>
      <c r="E683" s="30"/>
    </row>
    <row r="684" spans="1:5" ht="15.75">
      <c r="A684" s="158"/>
      <c r="B684" s="353"/>
      <c r="C684" s="111"/>
      <c r="D684" s="111"/>
      <c r="E684" s="30"/>
    </row>
    <row r="685" spans="1:5" ht="15.75">
      <c r="A685" s="158"/>
      <c r="B685" s="353"/>
      <c r="C685" s="111"/>
      <c r="D685" s="111"/>
      <c r="E685" s="30"/>
    </row>
    <row r="686" spans="1:5" ht="15.75">
      <c r="A686" s="158"/>
      <c r="B686" s="353"/>
      <c r="C686" s="111"/>
      <c r="D686" s="111"/>
      <c r="E686" s="30"/>
    </row>
    <row r="687" spans="1:5" ht="15.75">
      <c r="A687" s="158"/>
      <c r="B687" s="353"/>
      <c r="C687" s="111"/>
      <c r="D687" s="111"/>
      <c r="E687" s="30"/>
    </row>
    <row r="688" spans="1:5" ht="15.75">
      <c r="A688" s="158"/>
      <c r="B688" s="353"/>
      <c r="C688" s="111"/>
      <c r="D688" s="111"/>
      <c r="E688" s="30"/>
    </row>
    <row r="689" spans="1:5" ht="15.75">
      <c r="A689" s="158"/>
      <c r="B689" s="353"/>
      <c r="C689" s="111"/>
      <c r="D689" s="111"/>
      <c r="E689" s="30"/>
    </row>
    <row r="690" spans="1:5" ht="15.75">
      <c r="A690" s="158"/>
      <c r="B690" s="353"/>
      <c r="C690" s="111"/>
      <c r="D690" s="111"/>
      <c r="E690" s="30"/>
    </row>
    <row r="691" spans="1:5" ht="15.75">
      <c r="A691" s="158"/>
      <c r="B691" s="353"/>
      <c r="C691" s="111"/>
      <c r="D691" s="111"/>
      <c r="E691" s="30"/>
    </row>
    <row r="692" spans="1:5" ht="15.75">
      <c r="A692" s="158"/>
      <c r="B692" s="353"/>
      <c r="C692" s="111"/>
      <c r="D692" s="111"/>
      <c r="E692" s="30"/>
    </row>
    <row r="693" spans="1:5" ht="15.75">
      <c r="A693" s="158"/>
      <c r="B693" s="353"/>
      <c r="C693" s="111"/>
      <c r="D693" s="111"/>
      <c r="E693" s="30"/>
    </row>
    <row r="694" spans="1:5" ht="15.75">
      <c r="A694" s="158"/>
      <c r="B694" s="353"/>
      <c r="C694" s="111"/>
      <c r="D694" s="111"/>
      <c r="E694" s="30"/>
    </row>
    <row r="695" spans="1:5" ht="15.75">
      <c r="A695" s="158"/>
      <c r="B695" s="353"/>
      <c r="C695" s="111"/>
      <c r="D695" s="111"/>
      <c r="E695" s="30"/>
    </row>
    <row r="696" spans="1:5" ht="15.75">
      <c r="A696" s="158"/>
      <c r="B696" s="353"/>
      <c r="C696" s="111"/>
      <c r="D696" s="111"/>
      <c r="E696" s="30"/>
    </row>
    <row r="697" spans="1:5" ht="15.75">
      <c r="A697" s="158"/>
      <c r="B697" s="353"/>
      <c r="C697" s="111"/>
      <c r="D697" s="111"/>
      <c r="E697" s="30"/>
    </row>
    <row r="698" spans="1:5" ht="15.75">
      <c r="A698" s="158"/>
      <c r="B698" s="353"/>
      <c r="C698" s="111"/>
      <c r="D698" s="111"/>
      <c r="E698" s="30"/>
    </row>
    <row r="699" spans="1:5" ht="15.75">
      <c r="A699" s="158"/>
      <c r="B699" s="353"/>
      <c r="C699" s="111"/>
      <c r="D699" s="111"/>
      <c r="E699" s="30"/>
    </row>
    <row r="700" spans="1:5" ht="15.75">
      <c r="A700" s="158"/>
      <c r="B700" s="353"/>
      <c r="C700" s="111"/>
      <c r="D700" s="111"/>
      <c r="E700" s="30"/>
    </row>
    <row r="701" spans="1:5" ht="15.75">
      <c r="A701" s="158"/>
      <c r="B701" s="353"/>
      <c r="C701" s="111"/>
      <c r="D701" s="111"/>
      <c r="E701" s="30"/>
    </row>
    <row r="702" spans="1:5" ht="15.75">
      <c r="A702" s="158"/>
      <c r="B702" s="353"/>
      <c r="C702" s="111"/>
      <c r="D702" s="111"/>
      <c r="E702" s="30"/>
    </row>
    <row r="703" spans="1:5" ht="15.75">
      <c r="A703" s="158"/>
      <c r="B703" s="353"/>
      <c r="C703" s="111"/>
      <c r="D703" s="111"/>
      <c r="E703" s="30"/>
    </row>
    <row r="704" spans="1:5" ht="15.75">
      <c r="A704" s="158"/>
      <c r="B704" s="353"/>
      <c r="C704" s="111"/>
      <c r="D704" s="111"/>
      <c r="E704" s="30"/>
    </row>
    <row r="705" spans="1:5" ht="15.75">
      <c r="A705" s="158"/>
      <c r="B705" s="353"/>
      <c r="C705" s="111"/>
      <c r="D705" s="111"/>
      <c r="E705" s="30"/>
    </row>
    <row r="706" spans="1:5" ht="15.75">
      <c r="A706" s="158"/>
      <c r="B706" s="353"/>
      <c r="C706" s="111"/>
      <c r="D706" s="111"/>
      <c r="E706" s="30"/>
    </row>
    <row r="707" spans="1:5" ht="15.75">
      <c r="A707" s="158"/>
      <c r="B707" s="353"/>
      <c r="C707" s="111"/>
      <c r="D707" s="111"/>
      <c r="E707" s="30"/>
    </row>
    <row r="708" spans="1:5" ht="15.75">
      <c r="A708" s="158"/>
      <c r="B708" s="353"/>
      <c r="C708" s="111"/>
      <c r="D708" s="111"/>
      <c r="E708" s="30"/>
    </row>
    <row r="709" spans="1:5" ht="15.75">
      <c r="A709" s="158"/>
      <c r="B709" s="353"/>
      <c r="C709" s="111"/>
      <c r="D709" s="111"/>
      <c r="E709" s="30"/>
    </row>
    <row r="710" spans="1:5" ht="15.75">
      <c r="A710" s="158"/>
      <c r="B710" s="353"/>
      <c r="C710" s="111"/>
      <c r="D710" s="111"/>
      <c r="E710" s="30"/>
    </row>
    <row r="711" spans="1:5" ht="15.75">
      <c r="A711" s="158"/>
      <c r="B711" s="353"/>
      <c r="C711" s="111"/>
      <c r="D711" s="111"/>
      <c r="E711" s="30"/>
    </row>
    <row r="712" spans="1:5" ht="15.75">
      <c r="A712" s="158"/>
      <c r="B712" s="353"/>
      <c r="C712" s="111"/>
      <c r="D712" s="111"/>
      <c r="E712" s="30"/>
    </row>
    <row r="713" spans="1:5" ht="15.75">
      <c r="A713" s="158"/>
      <c r="B713" s="353"/>
      <c r="C713" s="111"/>
      <c r="D713" s="111"/>
      <c r="E713" s="30"/>
    </row>
    <row r="714" spans="1:5" ht="15.75">
      <c r="A714" s="158"/>
      <c r="B714" s="353"/>
      <c r="C714" s="111"/>
      <c r="D714" s="111"/>
      <c r="E714" s="30"/>
    </row>
    <row r="715" spans="1:5" ht="15.75">
      <c r="A715" s="158"/>
      <c r="B715" s="353"/>
      <c r="C715" s="111"/>
      <c r="D715" s="111"/>
      <c r="E715" s="30"/>
    </row>
    <row r="716" spans="1:5" ht="15.75">
      <c r="A716" s="158"/>
      <c r="B716" s="353"/>
      <c r="C716" s="111"/>
      <c r="D716" s="111"/>
      <c r="E716" s="30"/>
    </row>
    <row r="717" spans="1:5" ht="15.75">
      <c r="A717" s="158"/>
      <c r="B717" s="353"/>
      <c r="C717" s="111"/>
      <c r="D717" s="111"/>
      <c r="E717" s="30"/>
    </row>
    <row r="718" spans="1:5" ht="15.75">
      <c r="A718" s="158"/>
      <c r="B718" s="353"/>
      <c r="C718" s="111"/>
      <c r="D718" s="111"/>
      <c r="E718" s="30"/>
    </row>
    <row r="719" spans="1:5" ht="15.75">
      <c r="A719" s="158"/>
      <c r="B719" s="353"/>
      <c r="C719" s="111"/>
      <c r="D719" s="111"/>
      <c r="E719" s="30"/>
    </row>
    <row r="720" spans="1:5" ht="15.75">
      <c r="A720" s="158"/>
      <c r="B720" s="353"/>
      <c r="C720" s="111"/>
      <c r="D720" s="111"/>
      <c r="E720" s="30"/>
    </row>
    <row r="721" spans="1:5" ht="15.75">
      <c r="A721" s="158"/>
      <c r="B721" s="353"/>
      <c r="C721" s="111"/>
      <c r="D721" s="111"/>
      <c r="E721" s="30"/>
    </row>
    <row r="722" spans="1:5" ht="15.75">
      <c r="A722" s="158"/>
      <c r="B722" s="353"/>
      <c r="C722" s="111"/>
      <c r="D722" s="111"/>
      <c r="E722" s="30"/>
    </row>
    <row r="723" spans="1:5" ht="15.75">
      <c r="A723" s="158"/>
      <c r="B723" s="353"/>
      <c r="C723" s="111"/>
      <c r="D723" s="111"/>
      <c r="E723" s="30"/>
    </row>
    <row r="724" spans="1:5" ht="15.75">
      <c r="A724" s="158"/>
      <c r="B724" s="353"/>
      <c r="C724" s="111"/>
      <c r="D724" s="111"/>
      <c r="E724" s="30"/>
    </row>
    <row r="725" spans="1:5" ht="15.75">
      <c r="A725" s="158"/>
      <c r="B725" s="353"/>
      <c r="C725" s="111"/>
      <c r="D725" s="111"/>
      <c r="E725" s="30"/>
    </row>
    <row r="726" spans="1:5" ht="15.75">
      <c r="A726" s="158"/>
      <c r="B726" s="353"/>
      <c r="C726" s="111"/>
      <c r="D726" s="111"/>
      <c r="E726" s="30"/>
    </row>
    <row r="727" spans="1:5" ht="15.75">
      <c r="A727" s="158"/>
      <c r="B727" s="353"/>
      <c r="C727" s="111"/>
      <c r="D727" s="111"/>
      <c r="E727" s="30"/>
    </row>
    <row r="728" spans="1:5" ht="15.75">
      <c r="A728" s="158"/>
      <c r="B728" s="353"/>
      <c r="C728" s="111"/>
      <c r="D728" s="111"/>
      <c r="E728" s="30"/>
    </row>
    <row r="729" spans="1:5" ht="15.75">
      <c r="A729" s="158"/>
      <c r="B729" s="353"/>
      <c r="C729" s="111"/>
      <c r="D729" s="111"/>
      <c r="E729" s="30"/>
    </row>
    <row r="730" spans="1:5" ht="15.75">
      <c r="A730" s="158"/>
      <c r="B730" s="353"/>
      <c r="C730" s="111"/>
      <c r="D730" s="111"/>
      <c r="E730" s="30"/>
    </row>
    <row r="731" spans="1:5" ht="15.75">
      <c r="A731" s="158"/>
      <c r="B731" s="353"/>
      <c r="C731" s="111"/>
      <c r="D731" s="111"/>
      <c r="E731" s="30"/>
    </row>
    <row r="732" spans="1:5" ht="15.75">
      <c r="A732" s="158"/>
      <c r="B732" s="353"/>
      <c r="C732" s="111"/>
      <c r="D732" s="111"/>
      <c r="E732" s="30"/>
    </row>
    <row r="733" spans="1:5" ht="15.75">
      <c r="A733" s="158"/>
      <c r="B733" s="353"/>
      <c r="C733" s="111"/>
      <c r="D733" s="111"/>
      <c r="E733" s="30"/>
    </row>
    <row r="734" spans="1:5" ht="15.75">
      <c r="A734" s="158"/>
      <c r="B734" s="353"/>
      <c r="C734" s="111"/>
      <c r="D734" s="111"/>
      <c r="E734" s="30"/>
    </row>
    <row r="735" spans="1:5" ht="15.75">
      <c r="A735" s="158"/>
      <c r="B735" s="353"/>
      <c r="C735" s="111"/>
      <c r="D735" s="111"/>
      <c r="E735" s="30"/>
    </row>
    <row r="736" spans="1:5" ht="15.75">
      <c r="A736" s="158"/>
      <c r="B736" s="353"/>
      <c r="C736" s="111"/>
      <c r="D736" s="111"/>
      <c r="E736" s="30"/>
    </row>
    <row r="737" spans="1:5" ht="15.75">
      <c r="A737" s="158"/>
      <c r="B737" s="353"/>
      <c r="C737" s="111"/>
      <c r="D737" s="111"/>
      <c r="E737" s="30"/>
    </row>
    <row r="738" spans="1:5" ht="15.75">
      <c r="A738" s="158"/>
      <c r="B738" s="353"/>
      <c r="C738" s="111"/>
      <c r="D738" s="111"/>
      <c r="E738" s="30"/>
    </row>
    <row r="739" spans="1:5" ht="15.75">
      <c r="A739" s="158"/>
      <c r="B739" s="353"/>
      <c r="C739" s="111"/>
      <c r="D739" s="111"/>
      <c r="E739" s="30"/>
    </row>
    <row r="740" spans="1:5" ht="15.75">
      <c r="A740" s="158"/>
      <c r="B740" s="353"/>
      <c r="C740" s="111"/>
      <c r="D740" s="111"/>
      <c r="E740" s="30"/>
    </row>
    <row r="741" spans="1:5" ht="15.75">
      <c r="A741" s="158"/>
      <c r="B741" s="353"/>
      <c r="C741" s="111"/>
      <c r="D741" s="111"/>
      <c r="E741" s="30"/>
    </row>
    <row r="742" spans="1:5" ht="15.75">
      <c r="A742" s="158"/>
      <c r="B742" s="353"/>
      <c r="C742" s="111"/>
      <c r="D742" s="111"/>
      <c r="E742" s="30"/>
    </row>
    <row r="743" spans="1:5" ht="15.75">
      <c r="A743" s="158"/>
      <c r="B743" s="353"/>
      <c r="C743" s="111"/>
      <c r="D743" s="111"/>
      <c r="E743" s="30"/>
    </row>
    <row r="744" spans="1:5" ht="15.75">
      <c r="A744" s="158"/>
      <c r="B744" s="353"/>
      <c r="C744" s="111"/>
      <c r="D744" s="111"/>
      <c r="E744" s="30"/>
    </row>
    <row r="745" spans="1:5" ht="15.75">
      <c r="A745" s="158"/>
      <c r="B745" s="353"/>
      <c r="C745" s="111"/>
      <c r="D745" s="111"/>
      <c r="E745" s="30"/>
    </row>
    <row r="746" spans="1:5" ht="15.75">
      <c r="A746" s="158"/>
      <c r="B746" s="353"/>
      <c r="C746" s="111"/>
      <c r="D746" s="111"/>
      <c r="E746" s="30"/>
    </row>
    <row r="747" spans="1:5" ht="15.75">
      <c r="A747" s="158"/>
      <c r="B747" s="353"/>
      <c r="C747" s="111"/>
      <c r="D747" s="111"/>
      <c r="E747" s="30"/>
    </row>
    <row r="748" spans="1:5" ht="15.75">
      <c r="A748" s="158"/>
      <c r="B748" s="353"/>
      <c r="C748" s="111"/>
      <c r="D748" s="111"/>
      <c r="E748" s="30"/>
    </row>
    <row r="749" spans="1:5" ht="15.75">
      <c r="A749" s="158"/>
      <c r="B749" s="353"/>
      <c r="C749" s="111"/>
      <c r="D749" s="111"/>
      <c r="E749" s="30"/>
    </row>
    <row r="750" spans="1:5" ht="15.75">
      <c r="A750" s="158"/>
      <c r="B750" s="353"/>
      <c r="C750" s="111"/>
      <c r="D750" s="111"/>
      <c r="E750" s="30"/>
    </row>
    <row r="751" spans="1:5" ht="15.75">
      <c r="A751" s="158"/>
      <c r="B751" s="353"/>
      <c r="C751" s="111"/>
      <c r="D751" s="111"/>
      <c r="E751" s="30"/>
    </row>
    <row r="752" spans="1:5" ht="15.75">
      <c r="A752" s="158"/>
      <c r="B752" s="353"/>
      <c r="C752" s="111"/>
      <c r="D752" s="111"/>
      <c r="E752" s="30"/>
    </row>
    <row r="753" spans="1:5" ht="15.75">
      <c r="A753" s="158"/>
      <c r="B753" s="353"/>
      <c r="C753" s="111"/>
      <c r="D753" s="111"/>
      <c r="E753" s="30"/>
    </row>
    <row r="754" spans="1:5" ht="15.75">
      <c r="A754" s="158"/>
      <c r="B754" s="353"/>
      <c r="C754" s="111"/>
      <c r="D754" s="111"/>
      <c r="E754" s="30"/>
    </row>
    <row r="755" spans="1:5" ht="15.75">
      <c r="A755" s="158"/>
      <c r="B755" s="353"/>
      <c r="C755" s="111"/>
      <c r="D755" s="111"/>
      <c r="E755" s="30"/>
    </row>
    <row r="756" spans="1:5" ht="15.75">
      <c r="A756" s="158"/>
      <c r="B756" s="353"/>
      <c r="C756" s="111"/>
      <c r="D756" s="111"/>
      <c r="E756" s="30"/>
    </row>
    <row r="757" spans="1:5" ht="15.75">
      <c r="A757" s="158"/>
      <c r="B757" s="353"/>
      <c r="C757" s="111"/>
      <c r="D757" s="111"/>
      <c r="E757" s="30"/>
    </row>
    <row r="758" spans="1:5" ht="15.75">
      <c r="A758" s="158"/>
      <c r="B758" s="353"/>
      <c r="C758" s="111"/>
      <c r="D758" s="111"/>
      <c r="E758" s="30"/>
    </row>
    <row r="759" spans="1:5" ht="15.75">
      <c r="A759" s="158"/>
      <c r="B759" s="353"/>
      <c r="C759" s="111"/>
      <c r="D759" s="111"/>
      <c r="E759" s="30"/>
    </row>
    <row r="760" spans="1:5" ht="15.75">
      <c r="A760" s="158"/>
      <c r="B760" s="353"/>
      <c r="C760" s="111"/>
      <c r="D760" s="111"/>
      <c r="E760" s="30"/>
    </row>
    <row r="761" spans="1:5" ht="15.75">
      <c r="A761" s="158"/>
      <c r="B761" s="353"/>
      <c r="C761" s="111"/>
      <c r="D761" s="111"/>
      <c r="E761" s="30"/>
    </row>
    <row r="762" spans="1:5" ht="15.75">
      <c r="A762" s="158"/>
      <c r="B762" s="353"/>
      <c r="C762" s="111"/>
      <c r="D762" s="111"/>
      <c r="E762" s="30"/>
    </row>
    <row r="763" spans="1:5" ht="15.75">
      <c r="A763" s="158"/>
      <c r="B763" s="353"/>
      <c r="C763" s="111"/>
      <c r="D763" s="111"/>
      <c r="E763" s="30"/>
    </row>
    <row r="764" spans="1:5" ht="15.75">
      <c r="A764" s="158"/>
      <c r="B764" s="353"/>
      <c r="C764" s="111"/>
      <c r="D764" s="111"/>
      <c r="E764" s="30"/>
    </row>
    <row r="765" spans="1:5" ht="15.75">
      <c r="A765" s="158"/>
      <c r="B765" s="353"/>
      <c r="C765" s="111"/>
      <c r="D765" s="111"/>
      <c r="E765" s="30"/>
    </row>
    <row r="766" spans="1:5" ht="15.75">
      <c r="A766" s="158"/>
      <c r="B766" s="353"/>
      <c r="C766" s="111"/>
      <c r="D766" s="111"/>
      <c r="E766" s="30"/>
    </row>
    <row r="767" spans="1:5" ht="15.75">
      <c r="A767" s="158"/>
      <c r="B767" s="353"/>
      <c r="C767" s="111"/>
      <c r="D767" s="111"/>
      <c r="E767" s="30"/>
    </row>
    <row r="768" spans="1:5" ht="15.75">
      <c r="A768" s="158"/>
      <c r="B768" s="353"/>
      <c r="C768" s="111"/>
      <c r="D768" s="111"/>
      <c r="E768" s="30"/>
    </row>
    <row r="769" spans="1:5" ht="15.75">
      <c r="A769" s="158"/>
      <c r="B769" s="353"/>
      <c r="C769" s="111"/>
      <c r="D769" s="111"/>
      <c r="E769" s="30"/>
    </row>
    <row r="770" spans="1:5" ht="15.75">
      <c r="A770" s="158"/>
      <c r="B770" s="353"/>
      <c r="C770" s="111"/>
      <c r="D770" s="111"/>
      <c r="E770" s="30"/>
    </row>
    <row r="771" spans="1:5" ht="15.75">
      <c r="A771" s="158"/>
      <c r="B771" s="353"/>
      <c r="C771" s="111"/>
      <c r="D771" s="111"/>
      <c r="E771" s="30"/>
    </row>
    <row r="772" spans="1:5" ht="15.75">
      <c r="A772" s="158"/>
      <c r="B772" s="353"/>
      <c r="C772" s="111"/>
      <c r="D772" s="111"/>
      <c r="E772" s="30"/>
    </row>
    <row r="773" spans="1:5" ht="15.75">
      <c r="A773" s="158"/>
      <c r="B773" s="353"/>
      <c r="C773" s="111"/>
      <c r="D773" s="111"/>
      <c r="E773" s="30"/>
    </row>
    <row r="774" spans="1:5" ht="15.75">
      <c r="A774" s="158"/>
      <c r="B774" s="353"/>
      <c r="C774" s="111"/>
      <c r="D774" s="111"/>
      <c r="E774" s="30"/>
    </row>
    <row r="775" spans="1:5" ht="15.75">
      <c r="A775" s="158"/>
      <c r="B775" s="353"/>
      <c r="C775" s="111"/>
      <c r="D775" s="111"/>
      <c r="E775" s="30"/>
    </row>
    <row r="776" spans="1:5" ht="15.75">
      <c r="A776" s="158"/>
      <c r="B776" s="353"/>
      <c r="C776" s="111"/>
      <c r="D776" s="111"/>
      <c r="E776" s="30"/>
    </row>
    <row r="777" spans="1:5" ht="15.75">
      <c r="A777" s="158"/>
      <c r="B777" s="353"/>
      <c r="C777" s="111"/>
      <c r="D777" s="111"/>
      <c r="E777" s="30"/>
    </row>
    <row r="778" spans="1:5" ht="15.75">
      <c r="A778" s="158"/>
      <c r="B778" s="353"/>
      <c r="C778" s="111"/>
      <c r="D778" s="111"/>
      <c r="E778" s="30"/>
    </row>
    <row r="779" spans="1:5" ht="15.75">
      <c r="A779" s="158"/>
      <c r="B779" s="353"/>
      <c r="C779" s="111"/>
      <c r="D779" s="111"/>
      <c r="E779" s="30"/>
    </row>
    <row r="780" spans="1:5" ht="15.75">
      <c r="A780" s="158"/>
      <c r="B780" s="353"/>
      <c r="C780" s="111"/>
      <c r="D780" s="111"/>
      <c r="E780" s="30"/>
    </row>
    <row r="781" spans="1:5" ht="15.75">
      <c r="A781" s="158"/>
      <c r="B781" s="353"/>
      <c r="C781" s="111"/>
      <c r="D781" s="111"/>
      <c r="E781" s="30"/>
    </row>
    <row r="782" spans="1:5" ht="15.75">
      <c r="A782" s="158"/>
      <c r="B782" s="353"/>
      <c r="C782" s="111"/>
      <c r="D782" s="111"/>
      <c r="E782" s="30"/>
    </row>
    <row r="783" spans="1:5" ht="15.75">
      <c r="A783" s="158"/>
      <c r="B783" s="353"/>
      <c r="C783" s="111"/>
      <c r="D783" s="111"/>
      <c r="E783" s="30"/>
    </row>
    <row r="784" spans="1:5" ht="15.75">
      <c r="A784" s="158"/>
      <c r="B784" s="353"/>
      <c r="C784" s="111"/>
      <c r="D784" s="111"/>
      <c r="E784" s="30"/>
    </row>
    <row r="785" spans="1:5" ht="15.75">
      <c r="A785" s="158"/>
      <c r="B785" s="353"/>
      <c r="C785" s="111"/>
      <c r="D785" s="111"/>
      <c r="E785" s="30"/>
    </row>
    <row r="786" spans="1:5" ht="15.75">
      <c r="A786" s="158"/>
      <c r="B786" s="353"/>
      <c r="C786" s="111"/>
      <c r="D786" s="111"/>
      <c r="E786" s="30"/>
    </row>
    <row r="787" spans="1:5" ht="15.75">
      <c r="A787" s="158"/>
      <c r="B787" s="353"/>
      <c r="C787" s="111"/>
      <c r="D787" s="111"/>
      <c r="E787" s="30"/>
    </row>
    <row r="788" spans="1:5" ht="15.75">
      <c r="A788" s="158"/>
      <c r="B788" s="353"/>
      <c r="C788" s="111"/>
      <c r="D788" s="111"/>
      <c r="E788" s="30"/>
    </row>
    <row r="789" spans="1:5" ht="15.75">
      <c r="A789" s="158"/>
      <c r="B789" s="353"/>
      <c r="C789" s="111"/>
      <c r="D789" s="111"/>
      <c r="E789" s="30"/>
    </row>
    <row r="790" spans="1:5" ht="15.75">
      <c r="A790" s="158"/>
      <c r="B790" s="353"/>
      <c r="C790" s="111"/>
      <c r="D790" s="111"/>
      <c r="E790" s="30"/>
    </row>
    <row r="791" spans="1:5" ht="15.75">
      <c r="A791" s="158"/>
      <c r="B791" s="353"/>
      <c r="C791" s="111"/>
      <c r="D791" s="111"/>
      <c r="E791" s="30"/>
    </row>
    <row r="792" spans="1:5" ht="15.75">
      <c r="A792" s="158"/>
      <c r="B792" s="353"/>
      <c r="C792" s="111"/>
      <c r="D792" s="111"/>
      <c r="E792" s="30"/>
    </row>
    <row r="793" spans="1:5" ht="15.75">
      <c r="A793" s="158"/>
      <c r="B793" s="353"/>
      <c r="C793" s="111"/>
      <c r="D793" s="111"/>
      <c r="E793" s="30"/>
    </row>
    <row r="794" spans="1:5" ht="15.75">
      <c r="A794" s="158"/>
      <c r="B794" s="353"/>
      <c r="C794" s="111"/>
      <c r="D794" s="111"/>
      <c r="E794" s="30"/>
    </row>
    <row r="795" spans="1:5" ht="15.75">
      <c r="A795" s="158"/>
      <c r="B795" s="353"/>
      <c r="C795" s="111"/>
      <c r="D795" s="111"/>
      <c r="E795" s="30"/>
    </row>
    <row r="796" spans="1:5" ht="15.75">
      <c r="A796" s="158"/>
      <c r="B796" s="353"/>
      <c r="C796" s="111"/>
      <c r="D796" s="111"/>
      <c r="E796" s="30"/>
    </row>
    <row r="797" spans="1:5" ht="15.75">
      <c r="A797" s="158"/>
      <c r="B797" s="353"/>
      <c r="C797" s="111"/>
      <c r="D797" s="111"/>
      <c r="E797" s="30"/>
    </row>
    <row r="798" spans="1:5" ht="15.75">
      <c r="A798" s="158"/>
      <c r="B798" s="353"/>
      <c r="C798" s="111"/>
      <c r="D798" s="111"/>
      <c r="E798" s="30"/>
    </row>
    <row r="799" spans="1:5" ht="15.75">
      <c r="A799" s="158"/>
      <c r="B799" s="353"/>
      <c r="C799" s="111"/>
      <c r="D799" s="111"/>
      <c r="E799" s="30"/>
    </row>
    <row r="800" spans="1:5" ht="15.75">
      <c r="A800" s="158"/>
      <c r="B800" s="353"/>
      <c r="C800" s="111"/>
      <c r="D800" s="111"/>
      <c r="E800" s="30"/>
    </row>
    <row r="801" spans="1:5" ht="15.75">
      <c r="A801" s="158"/>
      <c r="B801" s="353"/>
      <c r="C801" s="111"/>
      <c r="D801" s="111"/>
      <c r="E801" s="30"/>
    </row>
    <row r="802" spans="1:5" ht="15.75">
      <c r="A802" s="158"/>
      <c r="B802" s="353"/>
      <c r="C802" s="111"/>
      <c r="D802" s="111"/>
      <c r="E802" s="30"/>
    </row>
    <row r="803" spans="1:5" ht="15.75">
      <c r="A803" s="158"/>
      <c r="B803" s="353"/>
      <c r="C803" s="111"/>
      <c r="D803" s="111"/>
      <c r="E803" s="30"/>
    </row>
    <row r="804" spans="1:5" ht="15.75">
      <c r="A804" s="158"/>
      <c r="B804" s="353"/>
      <c r="C804" s="111"/>
      <c r="D804" s="111"/>
      <c r="E804" s="30"/>
    </row>
    <row r="805" spans="1:5" ht="15.75">
      <c r="A805" s="158"/>
      <c r="B805" s="353"/>
      <c r="C805" s="111"/>
      <c r="D805" s="111"/>
      <c r="E805" s="30"/>
    </row>
    <row r="806" spans="1:5" ht="15.75">
      <c r="A806" s="158"/>
      <c r="B806" s="353"/>
      <c r="C806" s="111"/>
      <c r="D806" s="111"/>
      <c r="E806" s="30"/>
    </row>
    <row r="807" spans="1:5" ht="15.75">
      <c r="A807" s="158"/>
      <c r="B807" s="353"/>
      <c r="C807" s="111"/>
      <c r="D807" s="111"/>
      <c r="E807" s="30"/>
    </row>
    <row r="808" spans="1:5" ht="15.75">
      <c r="A808" s="158"/>
      <c r="B808" s="353"/>
      <c r="C808" s="111"/>
      <c r="D808" s="111"/>
      <c r="E808" s="30"/>
    </row>
    <row r="809" spans="1:5" ht="15.75">
      <c r="A809" s="158"/>
      <c r="B809" s="353"/>
      <c r="C809" s="111"/>
      <c r="D809" s="111"/>
      <c r="E809" s="30"/>
    </row>
    <row r="810" spans="1:5" ht="15.75">
      <c r="A810" s="158"/>
      <c r="B810" s="353"/>
      <c r="C810" s="111"/>
      <c r="D810" s="111"/>
      <c r="E810" s="30"/>
    </row>
    <row r="811" spans="1:5" ht="15.75">
      <c r="A811" s="158"/>
      <c r="B811" s="353"/>
      <c r="C811" s="111"/>
      <c r="D811" s="111"/>
      <c r="E811" s="30"/>
    </row>
    <row r="812" spans="1:5" ht="15.75">
      <c r="A812" s="158"/>
      <c r="B812" s="353"/>
      <c r="C812" s="111"/>
      <c r="D812" s="111"/>
      <c r="E812" s="30"/>
    </row>
    <row r="813" spans="1:5" ht="15.75">
      <c r="A813" s="158"/>
      <c r="B813" s="353"/>
      <c r="C813" s="111"/>
      <c r="D813" s="111"/>
      <c r="E813" s="30"/>
    </row>
    <row r="814" spans="1:5" ht="15.75">
      <c r="A814" s="158"/>
      <c r="B814" s="353"/>
      <c r="C814" s="111"/>
      <c r="D814" s="111"/>
      <c r="E814" s="30"/>
    </row>
    <row r="815" spans="1:5" ht="15.75">
      <c r="A815" s="158"/>
      <c r="B815" s="353"/>
      <c r="C815" s="111"/>
      <c r="D815" s="111"/>
      <c r="E815" s="30"/>
    </row>
    <row r="816" spans="1:5" ht="15.75">
      <c r="A816" s="158"/>
      <c r="B816" s="353"/>
      <c r="C816" s="111"/>
      <c r="D816" s="111"/>
      <c r="E816" s="30"/>
    </row>
    <row r="817" spans="1:5" ht="15.75">
      <c r="A817" s="158"/>
      <c r="B817" s="353"/>
      <c r="C817" s="111"/>
      <c r="D817" s="111"/>
      <c r="E817" s="30"/>
    </row>
    <row r="818" spans="1:5" ht="15.75">
      <c r="A818" s="158"/>
      <c r="B818" s="353"/>
      <c r="C818" s="111"/>
      <c r="D818" s="111"/>
      <c r="E818" s="30"/>
    </row>
    <row r="819" spans="1:5" ht="15.75">
      <c r="A819" s="158"/>
      <c r="B819" s="353"/>
      <c r="C819" s="111"/>
      <c r="D819" s="111"/>
      <c r="E819" s="30"/>
    </row>
    <row r="820" spans="1:5" ht="15.75">
      <c r="A820" s="158"/>
      <c r="B820" s="353"/>
      <c r="C820" s="111"/>
      <c r="D820" s="111"/>
      <c r="E820" s="30"/>
    </row>
    <row r="821" spans="1:5" ht="15.75">
      <c r="A821" s="158"/>
      <c r="B821" s="353"/>
      <c r="C821" s="111"/>
      <c r="D821" s="111"/>
      <c r="E821" s="30"/>
    </row>
    <row r="822" spans="1:5" ht="15.75">
      <c r="A822" s="158"/>
      <c r="B822" s="353"/>
      <c r="C822" s="111"/>
      <c r="D822" s="111"/>
      <c r="E822" s="30"/>
    </row>
    <row r="823" spans="1:5" ht="15.75">
      <c r="A823" s="158"/>
      <c r="B823" s="353"/>
      <c r="C823" s="111"/>
      <c r="D823" s="111"/>
      <c r="E823" s="30"/>
    </row>
    <row r="824" spans="1:5" ht="15.75">
      <c r="A824" s="158"/>
      <c r="B824" s="353"/>
      <c r="C824" s="111"/>
      <c r="D824" s="111"/>
      <c r="E824" s="30"/>
    </row>
    <row r="825" spans="1:5" ht="15.75">
      <c r="A825" s="158"/>
      <c r="B825" s="353"/>
      <c r="C825" s="111"/>
      <c r="D825" s="111"/>
      <c r="E825" s="30"/>
    </row>
    <row r="826" spans="1:5" ht="15.75">
      <c r="A826" s="158"/>
      <c r="B826" s="353"/>
      <c r="C826" s="111"/>
      <c r="D826" s="111"/>
      <c r="E826" s="30"/>
    </row>
    <row r="827" spans="1:5" ht="15.75">
      <c r="A827" s="158"/>
      <c r="B827" s="353"/>
      <c r="C827" s="111"/>
      <c r="D827" s="111"/>
      <c r="E827" s="30"/>
    </row>
    <row r="828" spans="1:5" ht="15.75">
      <c r="A828" s="158"/>
      <c r="B828" s="353"/>
      <c r="C828" s="111"/>
      <c r="D828" s="111"/>
      <c r="E828" s="30"/>
    </row>
    <row r="829" spans="1:5" ht="15.75">
      <c r="A829" s="158"/>
      <c r="B829" s="353"/>
      <c r="C829" s="111"/>
      <c r="D829" s="111"/>
      <c r="E829" s="30"/>
    </row>
    <row r="830" spans="1:5" ht="15.75">
      <c r="A830" s="158"/>
      <c r="B830" s="353"/>
      <c r="C830" s="111"/>
      <c r="D830" s="111"/>
      <c r="E830" s="30"/>
    </row>
    <row r="831" spans="1:5" ht="15.75">
      <c r="A831" s="158"/>
      <c r="B831" s="353"/>
      <c r="C831" s="111"/>
      <c r="D831" s="111"/>
      <c r="E831" s="30"/>
    </row>
    <row r="832" spans="1:5" ht="15.75">
      <c r="A832" s="158"/>
      <c r="B832" s="353"/>
      <c r="C832" s="111"/>
      <c r="D832" s="111"/>
      <c r="E832" s="30"/>
    </row>
    <row r="833" spans="1:5" ht="15.75">
      <c r="A833" s="158"/>
      <c r="B833" s="353"/>
      <c r="C833" s="111"/>
      <c r="D833" s="111"/>
      <c r="E833" s="30"/>
    </row>
    <row r="834" spans="1:5" ht="15.75">
      <c r="A834" s="158"/>
      <c r="B834" s="353"/>
      <c r="C834" s="111"/>
      <c r="D834" s="111"/>
      <c r="E834" s="30"/>
    </row>
    <row r="835" spans="1:5" ht="15.75">
      <c r="A835" s="158"/>
      <c r="B835" s="353"/>
      <c r="C835" s="111"/>
      <c r="D835" s="111"/>
      <c r="E835" s="30"/>
    </row>
    <row r="836" spans="1:5" ht="15.75">
      <c r="A836" s="158"/>
      <c r="B836" s="353"/>
      <c r="C836" s="111"/>
      <c r="D836" s="111"/>
      <c r="E836" s="30"/>
    </row>
    <row r="837" spans="1:5" ht="15.75">
      <c r="A837" s="158"/>
      <c r="B837" s="353"/>
      <c r="C837" s="111"/>
      <c r="D837" s="111"/>
      <c r="E837" s="30"/>
    </row>
    <row r="838" spans="1:5" ht="15.75">
      <c r="A838" s="158"/>
      <c r="B838" s="353"/>
      <c r="C838" s="111"/>
      <c r="D838" s="111"/>
      <c r="E838" s="30"/>
    </row>
    <row r="839" spans="1:5" ht="15.75">
      <c r="A839" s="158"/>
      <c r="B839" s="353"/>
      <c r="C839" s="111"/>
      <c r="D839" s="111"/>
      <c r="E839" s="30"/>
    </row>
    <row r="840" spans="1:5" ht="15.75">
      <c r="A840" s="158"/>
      <c r="B840" s="353"/>
      <c r="C840" s="111"/>
      <c r="D840" s="111"/>
      <c r="E840" s="30"/>
    </row>
    <row r="841" spans="1:5" ht="15.75">
      <c r="A841" s="158"/>
      <c r="B841" s="353"/>
      <c r="C841" s="111"/>
      <c r="D841" s="111"/>
      <c r="E841" s="30"/>
    </row>
    <row r="842" spans="1:5" ht="15.75">
      <c r="A842" s="158"/>
      <c r="B842" s="353"/>
      <c r="C842" s="111"/>
      <c r="D842" s="111"/>
      <c r="E842" s="30"/>
    </row>
    <row r="843" spans="1:5" ht="15.75">
      <c r="A843" s="158"/>
      <c r="B843" s="353"/>
      <c r="C843" s="111"/>
      <c r="D843" s="111"/>
      <c r="E843" s="30"/>
    </row>
    <row r="844" spans="1:5" ht="15.75">
      <c r="A844" s="158"/>
      <c r="B844" s="353"/>
      <c r="C844" s="111"/>
      <c r="D844" s="111"/>
      <c r="E844" s="30"/>
    </row>
    <row r="845" spans="1:5" ht="15.75">
      <c r="A845" s="158"/>
      <c r="B845" s="353"/>
      <c r="C845" s="111"/>
      <c r="D845" s="111"/>
      <c r="E845" s="30"/>
    </row>
    <row r="846" spans="1:5" ht="15.75">
      <c r="A846" s="158"/>
      <c r="B846" s="353"/>
      <c r="C846" s="111"/>
      <c r="D846" s="111"/>
      <c r="E846" s="30"/>
    </row>
    <row r="847" spans="1:5" ht="15.75">
      <c r="A847" s="158"/>
      <c r="B847" s="353"/>
      <c r="C847" s="111"/>
      <c r="D847" s="111"/>
      <c r="E847" s="30"/>
    </row>
    <row r="848" spans="1:5" ht="15.75">
      <c r="A848" s="158"/>
      <c r="B848" s="353"/>
      <c r="C848" s="111"/>
      <c r="D848" s="111"/>
      <c r="E848" s="30"/>
    </row>
    <row r="849" spans="1:5" ht="15.75">
      <c r="A849" s="158"/>
      <c r="B849" s="353"/>
      <c r="C849" s="111"/>
      <c r="D849" s="111"/>
      <c r="E849" s="30"/>
    </row>
    <row r="850" spans="1:5" ht="15.75">
      <c r="A850" s="158"/>
      <c r="B850" s="353"/>
      <c r="C850" s="111"/>
      <c r="D850" s="111"/>
      <c r="E850" s="30"/>
    </row>
    <row r="851" spans="1:5" ht="15.75">
      <c r="A851" s="158"/>
      <c r="B851" s="353"/>
      <c r="C851" s="111"/>
      <c r="D851" s="111"/>
      <c r="E851" s="30"/>
    </row>
    <row r="852" spans="1:5" ht="15.75">
      <c r="A852" s="158"/>
      <c r="B852" s="353"/>
      <c r="C852" s="111"/>
      <c r="D852" s="111"/>
      <c r="E852" s="30"/>
    </row>
    <row r="853" spans="1:5" ht="15.75">
      <c r="A853" s="158"/>
      <c r="B853" s="353"/>
      <c r="C853" s="111"/>
      <c r="D853" s="111"/>
      <c r="E853" s="30"/>
    </row>
    <row r="854" spans="1:5" ht="15.75">
      <c r="A854" s="158"/>
      <c r="B854" s="353"/>
      <c r="C854" s="111"/>
      <c r="D854" s="111"/>
      <c r="E854" s="30"/>
    </row>
    <row r="855" spans="1:5" ht="15.75">
      <c r="A855" s="158"/>
      <c r="B855" s="353"/>
      <c r="C855" s="111"/>
      <c r="D855" s="111"/>
      <c r="E855" s="30"/>
    </row>
    <row r="856" spans="1:5" ht="15.75">
      <c r="A856" s="158"/>
      <c r="B856" s="353"/>
      <c r="C856" s="111"/>
      <c r="D856" s="111"/>
      <c r="E856" s="30"/>
    </row>
    <row r="857" spans="1:5" ht="15.75">
      <c r="A857" s="158"/>
      <c r="B857" s="353"/>
      <c r="C857" s="111"/>
      <c r="D857" s="111"/>
      <c r="E857" s="30"/>
    </row>
    <row r="858" spans="1:5" ht="15.75">
      <c r="A858" s="158"/>
      <c r="B858" s="353"/>
      <c r="C858" s="111"/>
      <c r="D858" s="111"/>
      <c r="E858" s="30"/>
    </row>
    <row r="859" spans="1:5" ht="15.75">
      <c r="A859" s="158"/>
      <c r="B859" s="353"/>
      <c r="C859" s="111"/>
      <c r="D859" s="111"/>
      <c r="E859" s="30"/>
    </row>
    <row r="860" spans="1:5" ht="15.75">
      <c r="A860" s="158"/>
      <c r="B860" s="353"/>
      <c r="C860" s="111"/>
      <c r="D860" s="111"/>
      <c r="E860" s="30"/>
    </row>
    <row r="861" spans="1:5" ht="15.75">
      <c r="A861" s="158"/>
      <c r="B861" s="353"/>
      <c r="C861" s="111"/>
      <c r="D861" s="111"/>
      <c r="E861" s="30"/>
    </row>
    <row r="862" spans="1:5" ht="15.75">
      <c r="A862" s="158"/>
      <c r="B862" s="353"/>
      <c r="C862" s="111"/>
      <c r="D862" s="111"/>
      <c r="E862" s="30"/>
    </row>
    <row r="863" spans="1:5" ht="15.75">
      <c r="A863" s="158"/>
      <c r="B863" s="353"/>
      <c r="C863" s="111"/>
      <c r="D863" s="111"/>
      <c r="E863" s="30"/>
    </row>
    <row r="864" spans="1:5" ht="15.75">
      <c r="A864" s="158"/>
      <c r="B864" s="353"/>
      <c r="C864" s="111"/>
      <c r="D864" s="111"/>
      <c r="E864" s="30"/>
    </row>
    <row r="865" spans="1:5" ht="15.75">
      <c r="A865" s="158"/>
      <c r="B865" s="353"/>
      <c r="C865" s="111"/>
      <c r="D865" s="111"/>
      <c r="E865" s="30"/>
    </row>
    <row r="866" spans="1:5" ht="15.75">
      <c r="A866" s="158"/>
      <c r="B866" s="353"/>
      <c r="C866" s="111"/>
      <c r="D866" s="111"/>
      <c r="E866" s="30"/>
    </row>
    <row r="867" spans="1:5" ht="15.75">
      <c r="A867" s="158"/>
      <c r="B867" s="353"/>
      <c r="C867" s="111"/>
      <c r="D867" s="111"/>
      <c r="E867" s="30"/>
    </row>
    <row r="868" spans="1:5" ht="15.75">
      <c r="A868" s="158"/>
      <c r="B868" s="353"/>
      <c r="C868" s="111"/>
      <c r="D868" s="111"/>
      <c r="E868" s="30"/>
    </row>
    <row r="869" spans="1:5" ht="15.75">
      <c r="A869" s="158"/>
      <c r="B869" s="353"/>
      <c r="C869" s="111"/>
      <c r="D869" s="111"/>
      <c r="E869" s="30"/>
    </row>
    <row r="870" spans="1:5" ht="15.75">
      <c r="A870" s="158"/>
      <c r="B870" s="353"/>
      <c r="C870" s="111"/>
      <c r="D870" s="111"/>
      <c r="E870" s="30"/>
    </row>
    <row r="871" spans="1:5" ht="15.75">
      <c r="A871" s="158"/>
      <c r="B871" s="353"/>
      <c r="C871" s="111"/>
      <c r="D871" s="111"/>
      <c r="E871" s="30"/>
    </row>
    <row r="872" spans="1:5" ht="15.75">
      <c r="A872" s="158"/>
      <c r="B872" s="353"/>
      <c r="C872" s="111"/>
      <c r="D872" s="111"/>
      <c r="E872" s="30"/>
    </row>
    <row r="873" spans="1:5" ht="15.75">
      <c r="A873" s="158"/>
      <c r="B873" s="353"/>
      <c r="C873" s="111"/>
      <c r="D873" s="111"/>
      <c r="E873" s="30"/>
    </row>
    <row r="874" spans="1:5" ht="15.75">
      <c r="A874" s="158"/>
      <c r="B874" s="353"/>
      <c r="C874" s="111"/>
      <c r="D874" s="111"/>
      <c r="E874" s="30"/>
    </row>
    <row r="875" spans="1:5" ht="15.75">
      <c r="A875" s="158"/>
      <c r="B875" s="353"/>
      <c r="C875" s="111"/>
      <c r="D875" s="111"/>
      <c r="E875" s="30"/>
    </row>
    <row r="876" spans="1:5" ht="15.75">
      <c r="A876" s="158"/>
      <c r="B876" s="353"/>
      <c r="C876" s="111"/>
      <c r="D876" s="111"/>
      <c r="E876" s="30"/>
    </row>
    <row r="877" spans="1:5" ht="15.75">
      <c r="A877" s="158"/>
      <c r="B877" s="353"/>
      <c r="C877" s="111"/>
      <c r="D877" s="111"/>
      <c r="E877" s="30"/>
    </row>
    <row r="878" spans="1:5" ht="15.75">
      <c r="A878" s="158"/>
      <c r="B878" s="353"/>
      <c r="C878" s="111"/>
      <c r="D878" s="111"/>
      <c r="E878" s="30"/>
    </row>
    <row r="879" spans="1:5" ht="15.75">
      <c r="A879" s="158"/>
      <c r="B879" s="353"/>
      <c r="C879" s="111"/>
      <c r="D879" s="111"/>
      <c r="E879" s="30"/>
    </row>
    <row r="880" spans="1:5" ht="15.75">
      <c r="A880" s="158"/>
      <c r="B880" s="353"/>
      <c r="C880" s="111"/>
      <c r="D880" s="111"/>
      <c r="E880" s="30"/>
    </row>
    <row r="881" spans="1:5" ht="15.75">
      <c r="A881" s="158"/>
      <c r="B881" s="353"/>
      <c r="C881" s="111"/>
      <c r="D881" s="111"/>
      <c r="E881" s="30"/>
    </row>
    <row r="882" spans="1:5" ht="15.75">
      <c r="A882" s="158"/>
      <c r="B882" s="353"/>
      <c r="C882" s="111"/>
      <c r="D882" s="111"/>
      <c r="E882" s="30"/>
    </row>
    <row r="883" spans="1:5" ht="15.75">
      <c r="A883" s="158"/>
      <c r="B883" s="353"/>
      <c r="C883" s="111"/>
      <c r="D883" s="111"/>
      <c r="E883" s="30"/>
    </row>
    <row r="884" spans="1:5" ht="15.75">
      <c r="A884" s="158"/>
      <c r="B884" s="353"/>
      <c r="C884" s="111"/>
      <c r="D884" s="111"/>
      <c r="E884" s="30"/>
    </row>
    <row r="885" spans="1:5" ht="15.75">
      <c r="A885" s="158"/>
      <c r="B885" s="353"/>
      <c r="C885" s="111"/>
      <c r="D885" s="111"/>
      <c r="E885" s="30"/>
    </row>
    <row r="886" spans="1:5" ht="15.75">
      <c r="A886" s="158"/>
      <c r="B886" s="353"/>
      <c r="C886" s="111"/>
      <c r="D886" s="111"/>
      <c r="E886" s="30"/>
    </row>
    <row r="887" spans="1:5" ht="15.75">
      <c r="A887" s="158"/>
      <c r="B887" s="353"/>
      <c r="C887" s="111"/>
      <c r="D887" s="111"/>
      <c r="E887" s="30"/>
    </row>
    <row r="888" spans="1:5" ht="15.75">
      <c r="A888" s="158"/>
      <c r="B888" s="353"/>
      <c r="C888" s="111"/>
      <c r="D888" s="111"/>
      <c r="E888" s="30"/>
    </row>
    <row r="889" spans="1:5" ht="15.75">
      <c r="A889" s="158"/>
      <c r="B889" s="353"/>
      <c r="C889" s="111"/>
      <c r="D889" s="111"/>
      <c r="E889" s="30"/>
    </row>
    <row r="890" spans="1:5" ht="15.75">
      <c r="A890" s="158"/>
      <c r="B890" s="353"/>
      <c r="C890" s="111"/>
      <c r="D890" s="111"/>
      <c r="E890" s="30"/>
    </row>
    <row r="891" spans="1:5" ht="15.75">
      <c r="A891" s="158"/>
      <c r="B891" s="353"/>
      <c r="C891" s="111"/>
      <c r="D891" s="111"/>
      <c r="E891" s="30"/>
    </row>
    <row r="892" spans="1:5" ht="15.75">
      <c r="A892" s="158"/>
      <c r="B892" s="353"/>
      <c r="C892" s="111"/>
      <c r="D892" s="111"/>
      <c r="E892" s="30"/>
    </row>
    <row r="893" spans="1:5" ht="15.75">
      <c r="A893" s="158"/>
      <c r="B893" s="353"/>
      <c r="C893" s="111"/>
      <c r="D893" s="111"/>
      <c r="E893" s="30"/>
    </row>
    <row r="894" spans="1:5" ht="15.75">
      <c r="A894" s="158"/>
      <c r="B894" s="353"/>
      <c r="C894" s="111"/>
      <c r="D894" s="111"/>
      <c r="E894" s="30"/>
    </row>
    <row r="895" spans="1:5" ht="15.75">
      <c r="A895" s="158"/>
      <c r="B895" s="353"/>
      <c r="C895" s="111"/>
      <c r="D895" s="111"/>
      <c r="E895" s="30"/>
    </row>
    <row r="896" spans="1:5" ht="15.75">
      <c r="A896" s="158"/>
      <c r="B896" s="353"/>
      <c r="C896" s="111"/>
      <c r="D896" s="111"/>
      <c r="E896" s="30"/>
    </row>
    <row r="897" spans="1:5" ht="15.75">
      <c r="A897" s="158"/>
      <c r="B897" s="353"/>
      <c r="C897" s="111"/>
      <c r="D897" s="111"/>
      <c r="E897" s="30"/>
    </row>
    <row r="898" spans="1:5" ht="15.75">
      <c r="A898" s="158"/>
      <c r="B898" s="353"/>
      <c r="C898" s="111"/>
      <c r="D898" s="111"/>
      <c r="E898" s="30"/>
    </row>
    <row r="899" spans="1:5" ht="15.75">
      <c r="A899" s="158"/>
      <c r="B899" s="353"/>
      <c r="C899" s="111"/>
      <c r="D899" s="111"/>
      <c r="E899" s="30"/>
    </row>
    <row r="900" spans="1:5" ht="15.75">
      <c r="A900" s="158"/>
      <c r="B900" s="353"/>
      <c r="C900" s="111"/>
      <c r="D900" s="111"/>
      <c r="E900" s="30"/>
    </row>
    <row r="901" spans="1:5" ht="15.75">
      <c r="A901" s="158"/>
      <c r="B901" s="353"/>
      <c r="C901" s="111"/>
      <c r="D901" s="111"/>
      <c r="E901" s="30"/>
    </row>
    <row r="902" spans="1:5" ht="15.75">
      <c r="A902" s="158"/>
      <c r="B902" s="353"/>
      <c r="C902" s="111"/>
      <c r="D902" s="111"/>
      <c r="E902" s="30"/>
    </row>
    <row r="903" spans="1:5" ht="15.75">
      <c r="A903" s="158"/>
      <c r="B903" s="353"/>
      <c r="C903" s="111"/>
      <c r="D903" s="111"/>
      <c r="E903" s="30"/>
    </row>
    <row r="904" spans="1:5" ht="15.75">
      <c r="A904" s="158"/>
      <c r="B904" s="353"/>
      <c r="C904" s="111"/>
      <c r="D904" s="111"/>
      <c r="E904" s="30"/>
    </row>
    <row r="905" spans="1:5" ht="15.75">
      <c r="A905" s="158"/>
      <c r="B905" s="353"/>
      <c r="C905" s="111"/>
      <c r="D905" s="111"/>
      <c r="E905" s="30"/>
    </row>
    <row r="906" spans="1:5" ht="15.75">
      <c r="A906" s="158"/>
      <c r="B906" s="353"/>
      <c r="C906" s="111"/>
      <c r="D906" s="111"/>
      <c r="E906" s="30"/>
    </row>
    <row r="907" spans="1:5" ht="15.75">
      <c r="A907" s="158"/>
      <c r="B907" s="353"/>
      <c r="C907" s="111"/>
      <c r="D907" s="111"/>
      <c r="E907" s="30"/>
    </row>
    <row r="908" spans="1:5" ht="15.75">
      <c r="A908" s="158"/>
      <c r="B908" s="353"/>
      <c r="C908" s="111"/>
      <c r="D908" s="111"/>
      <c r="E908" s="30"/>
    </row>
    <row r="909" spans="1:5" ht="15.75">
      <c r="A909" s="158"/>
      <c r="B909" s="353"/>
      <c r="C909" s="111"/>
      <c r="D909" s="111"/>
      <c r="E909" s="30"/>
    </row>
    <row r="910" spans="1:5" ht="15.75">
      <c r="A910" s="158"/>
      <c r="B910" s="353"/>
      <c r="C910" s="111"/>
      <c r="D910" s="111"/>
      <c r="E910" s="30"/>
    </row>
    <row r="911" spans="1:5" ht="15.75">
      <c r="A911" s="158"/>
      <c r="B911" s="353"/>
      <c r="C911" s="111"/>
      <c r="D911" s="111"/>
      <c r="E911" s="30"/>
    </row>
    <row r="912" spans="1:5" ht="15.75">
      <c r="A912" s="158"/>
      <c r="B912" s="353"/>
      <c r="C912" s="111"/>
      <c r="D912" s="111"/>
      <c r="E912" s="30"/>
    </row>
    <row r="913" spans="1:5" ht="15.75">
      <c r="A913" s="158"/>
      <c r="B913" s="353"/>
      <c r="C913" s="111"/>
      <c r="D913" s="111"/>
      <c r="E913" s="30"/>
    </row>
    <row r="914" spans="1:5" ht="15.75">
      <c r="A914" s="158"/>
      <c r="B914" s="353"/>
      <c r="C914" s="111"/>
      <c r="D914" s="111"/>
      <c r="E914" s="30"/>
    </row>
    <row r="915" spans="1:5" ht="15.75">
      <c r="A915" s="158"/>
      <c r="B915" s="353"/>
      <c r="C915" s="111"/>
      <c r="D915" s="111"/>
      <c r="E915" s="30"/>
    </row>
    <row r="916" spans="1:5" ht="15.75">
      <c r="A916" s="158"/>
      <c r="B916" s="353"/>
      <c r="C916" s="111"/>
      <c r="D916" s="111"/>
      <c r="E916" s="30"/>
    </row>
    <row r="917" spans="1:5" ht="15.75">
      <c r="A917" s="158"/>
      <c r="B917" s="353"/>
      <c r="C917" s="111"/>
      <c r="D917" s="111"/>
      <c r="E917" s="30"/>
    </row>
    <row r="918" spans="1:5" ht="15.75">
      <c r="A918" s="158"/>
      <c r="B918" s="353"/>
      <c r="C918" s="111"/>
      <c r="D918" s="111"/>
      <c r="E918" s="30"/>
    </row>
    <row r="919" spans="1:5" ht="15.75">
      <c r="A919" s="158"/>
      <c r="B919" s="353"/>
      <c r="C919" s="111"/>
      <c r="D919" s="111"/>
      <c r="E919" s="30"/>
    </row>
    <row r="920" spans="1:5" ht="15.75">
      <c r="A920" s="158"/>
      <c r="B920" s="353"/>
      <c r="C920" s="111"/>
      <c r="D920" s="111"/>
      <c r="E920" s="30"/>
    </row>
    <row r="921" spans="1:5" ht="15.75">
      <c r="A921" s="158"/>
      <c r="B921" s="353"/>
      <c r="C921" s="111"/>
      <c r="D921" s="111"/>
      <c r="E921" s="30"/>
    </row>
    <row r="922" spans="1:5" ht="15.75">
      <c r="A922" s="158"/>
      <c r="B922" s="353"/>
      <c r="C922" s="111"/>
      <c r="D922" s="111"/>
      <c r="E922" s="30"/>
    </row>
    <row r="923" spans="1:5" ht="15.75">
      <c r="A923" s="158"/>
      <c r="B923" s="353"/>
      <c r="C923" s="111"/>
      <c r="D923" s="111"/>
      <c r="E923" s="30"/>
    </row>
    <row r="924" spans="1:5" ht="15.75">
      <c r="A924" s="158"/>
      <c r="B924" s="353"/>
      <c r="C924" s="111"/>
      <c r="D924" s="111"/>
      <c r="E924" s="30"/>
    </row>
    <row r="925" spans="1:5" ht="15.75">
      <c r="A925" s="158"/>
      <c r="B925" s="353"/>
      <c r="C925" s="111"/>
      <c r="D925" s="111"/>
      <c r="E925" s="30"/>
    </row>
    <row r="926" spans="1:5" ht="15.75">
      <c r="A926" s="158"/>
      <c r="B926" s="353"/>
      <c r="C926" s="111"/>
      <c r="D926" s="111"/>
      <c r="E926" s="30"/>
    </row>
    <row r="927" spans="1:5" ht="15.75">
      <c r="A927" s="158"/>
      <c r="B927" s="353"/>
      <c r="C927" s="111"/>
      <c r="D927" s="111"/>
      <c r="E927" s="30"/>
    </row>
    <row r="928" spans="1:5" ht="15.75">
      <c r="A928" s="158"/>
      <c r="B928" s="353"/>
      <c r="C928" s="111"/>
      <c r="D928" s="111"/>
      <c r="E928" s="30"/>
    </row>
    <row r="929" spans="1:5" ht="15.75">
      <c r="A929" s="158"/>
      <c r="B929" s="353"/>
      <c r="C929" s="111"/>
      <c r="D929" s="111"/>
      <c r="E929" s="30"/>
    </row>
    <row r="930" spans="1:5" ht="15.75">
      <c r="A930" s="158"/>
      <c r="B930" s="353"/>
      <c r="C930" s="111"/>
      <c r="D930" s="111"/>
      <c r="E930" s="30"/>
    </row>
    <row r="931" spans="1:5" ht="15.75">
      <c r="A931" s="158"/>
      <c r="B931" s="353"/>
      <c r="C931" s="111"/>
      <c r="D931" s="111"/>
      <c r="E931" s="30"/>
    </row>
    <row r="932" spans="1:5" ht="15.75">
      <c r="A932" s="158"/>
      <c r="B932" s="353"/>
      <c r="C932" s="111"/>
      <c r="D932" s="111"/>
      <c r="E932" s="30"/>
    </row>
    <row r="933" spans="1:5" ht="15.75">
      <c r="A933" s="158"/>
      <c r="B933" s="353"/>
      <c r="C933" s="111"/>
      <c r="D933" s="111"/>
      <c r="E933" s="30"/>
    </row>
    <row r="934" spans="1:5" ht="15.75">
      <c r="A934" s="158"/>
      <c r="B934" s="353"/>
      <c r="C934" s="111"/>
      <c r="D934" s="111"/>
      <c r="E934" s="30"/>
    </row>
    <row r="935" spans="1:5" ht="15.75">
      <c r="A935" s="158"/>
      <c r="B935" s="353"/>
      <c r="C935" s="111"/>
      <c r="D935" s="111"/>
      <c r="E935" s="30"/>
    </row>
    <row r="936" spans="1:5" ht="15.75">
      <c r="A936" s="158"/>
      <c r="B936" s="353"/>
      <c r="C936" s="111"/>
      <c r="D936" s="111"/>
      <c r="E936" s="30"/>
    </row>
    <row r="937" spans="1:5" ht="15.75">
      <c r="A937" s="158"/>
      <c r="B937" s="353"/>
      <c r="C937" s="111"/>
      <c r="D937" s="111"/>
      <c r="E937" s="30"/>
    </row>
    <row r="938" spans="1:5" ht="15.75">
      <c r="A938" s="158"/>
      <c r="B938" s="353"/>
      <c r="C938" s="111"/>
      <c r="D938" s="111"/>
      <c r="E938" s="30"/>
    </row>
    <row r="939" spans="1:5" ht="15.75">
      <c r="A939" s="158"/>
      <c r="B939" s="353"/>
      <c r="C939" s="111"/>
      <c r="D939" s="111"/>
      <c r="E939" s="30"/>
    </row>
    <row r="940" spans="1:5" ht="15.75">
      <c r="A940" s="158"/>
      <c r="B940" s="353"/>
      <c r="C940" s="111"/>
      <c r="D940" s="111"/>
      <c r="E940" s="30"/>
    </row>
    <row r="941" spans="1:5" ht="15.75">
      <c r="A941" s="158"/>
      <c r="B941" s="353"/>
      <c r="C941" s="111"/>
      <c r="D941" s="111"/>
      <c r="E941" s="30"/>
    </row>
    <row r="942" spans="1:5" ht="15.75">
      <c r="A942" s="158"/>
      <c r="B942" s="353"/>
      <c r="C942" s="111"/>
      <c r="D942" s="111"/>
      <c r="E942" s="30"/>
    </row>
    <row r="943" spans="1:5" ht="15.75">
      <c r="A943" s="158"/>
      <c r="B943" s="353"/>
      <c r="C943" s="111"/>
      <c r="D943" s="111"/>
      <c r="E943" s="30"/>
    </row>
    <row r="944" spans="1:5" ht="15.75">
      <c r="A944" s="158"/>
      <c r="B944" s="353"/>
      <c r="C944" s="111"/>
      <c r="D944" s="111"/>
      <c r="E944" s="30"/>
    </row>
    <row r="945" spans="1:5" ht="15.75">
      <c r="A945" s="158"/>
      <c r="B945" s="353"/>
      <c r="C945" s="111"/>
      <c r="D945" s="111"/>
      <c r="E945" s="30"/>
    </row>
    <row r="946" spans="1:5" ht="15.75">
      <c r="A946" s="158"/>
      <c r="B946" s="353"/>
      <c r="C946" s="111"/>
      <c r="D946" s="111"/>
      <c r="E946" s="30"/>
    </row>
    <row r="947" spans="1:5" ht="15.75">
      <c r="A947" s="158"/>
      <c r="B947" s="353"/>
      <c r="C947" s="111"/>
      <c r="D947" s="111"/>
      <c r="E947" s="30"/>
    </row>
    <row r="948" spans="1:5" ht="15.75">
      <c r="A948" s="158"/>
      <c r="B948" s="353"/>
      <c r="C948" s="111"/>
      <c r="D948" s="111"/>
      <c r="E948" s="30"/>
    </row>
    <row r="949" spans="1:5" ht="15.75">
      <c r="A949" s="158"/>
      <c r="B949" s="353"/>
      <c r="C949" s="111"/>
      <c r="D949" s="111"/>
      <c r="E949" s="30"/>
    </row>
    <row r="950" spans="1:5" ht="15.75">
      <c r="A950" s="158"/>
      <c r="B950" s="353"/>
      <c r="C950" s="111"/>
      <c r="D950" s="111"/>
      <c r="E950" s="30"/>
    </row>
    <row r="951" spans="1:5" ht="15.75">
      <c r="A951" s="158"/>
      <c r="B951" s="353"/>
      <c r="C951" s="111"/>
      <c r="D951" s="111"/>
      <c r="E951" s="30"/>
    </row>
    <row r="952" spans="1:5" ht="15.75">
      <c r="A952" s="158"/>
      <c r="B952" s="353"/>
      <c r="C952" s="111"/>
      <c r="D952" s="111"/>
      <c r="E952" s="30"/>
    </row>
    <row r="953" spans="1:5" ht="15.75">
      <c r="A953" s="158"/>
      <c r="B953" s="353"/>
      <c r="C953" s="111"/>
      <c r="D953" s="111"/>
      <c r="E953" s="30"/>
    </row>
    <row r="954" spans="1:5" ht="15.75">
      <c r="A954" s="158"/>
      <c r="B954" s="353"/>
      <c r="C954" s="111"/>
      <c r="D954" s="111"/>
      <c r="E954" s="30"/>
    </row>
    <row r="955" spans="1:5" ht="15.75">
      <c r="A955" s="158"/>
      <c r="B955" s="353"/>
      <c r="C955" s="111"/>
      <c r="D955" s="111"/>
      <c r="E955" s="30"/>
    </row>
    <row r="956" spans="1:5" ht="15.75">
      <c r="A956" s="158"/>
      <c r="B956" s="353"/>
      <c r="C956" s="111"/>
      <c r="D956" s="111"/>
      <c r="E956" s="30"/>
    </row>
    <row r="957" spans="1:5" ht="15.75">
      <c r="A957" s="158"/>
      <c r="B957" s="353"/>
      <c r="C957" s="111"/>
      <c r="D957" s="111"/>
      <c r="E957" s="30"/>
    </row>
    <row r="958" spans="1:5" ht="15.75">
      <c r="A958" s="158"/>
      <c r="B958" s="353"/>
      <c r="C958" s="111"/>
      <c r="D958" s="111"/>
      <c r="E958" s="30"/>
    </row>
    <row r="959" spans="1:5" ht="15.75">
      <c r="A959" s="158"/>
      <c r="B959" s="353"/>
      <c r="C959" s="111"/>
      <c r="D959" s="111"/>
      <c r="E959" s="30"/>
    </row>
    <row r="960" spans="1:5" ht="15.75">
      <c r="A960" s="158"/>
      <c r="B960" s="353"/>
      <c r="C960" s="111"/>
      <c r="D960" s="111"/>
      <c r="E960" s="30"/>
    </row>
    <row r="961" spans="1:5" ht="15.75">
      <c r="A961" s="158"/>
      <c r="B961" s="353"/>
      <c r="C961" s="111"/>
      <c r="D961" s="111"/>
      <c r="E961" s="30"/>
    </row>
    <row r="962" spans="1:5" ht="15.75">
      <c r="A962" s="158"/>
      <c r="B962" s="353"/>
      <c r="C962" s="111"/>
      <c r="D962" s="111"/>
      <c r="E962" s="30"/>
    </row>
    <row r="963" spans="1:5" ht="15.75">
      <c r="A963" s="158"/>
      <c r="B963" s="353"/>
      <c r="C963" s="111"/>
      <c r="D963" s="111"/>
      <c r="E963" s="30"/>
    </row>
    <row r="964" spans="1:5" ht="15.75">
      <c r="A964" s="158"/>
      <c r="B964" s="353"/>
      <c r="C964" s="111"/>
      <c r="D964" s="111"/>
      <c r="E964" s="30"/>
    </row>
    <row r="965" spans="1:5" ht="15.75">
      <c r="A965" s="158"/>
      <c r="B965" s="353"/>
      <c r="C965" s="111"/>
      <c r="D965" s="111"/>
      <c r="E965" s="30"/>
    </row>
    <row r="966" spans="1:5" ht="15.75">
      <c r="A966" s="158"/>
      <c r="B966" s="353"/>
      <c r="C966" s="111"/>
      <c r="D966" s="111"/>
      <c r="E966" s="30"/>
    </row>
    <row r="967" spans="1:5" ht="15.75">
      <c r="A967" s="158"/>
      <c r="B967" s="353"/>
      <c r="C967" s="111"/>
      <c r="D967" s="111"/>
      <c r="E967" s="30"/>
    </row>
    <row r="968" spans="1:5" ht="15.75">
      <c r="A968" s="158"/>
      <c r="B968" s="353"/>
      <c r="C968" s="111"/>
      <c r="D968" s="111"/>
      <c r="E968" s="30"/>
    </row>
    <row r="969" spans="1:5" ht="15.75">
      <c r="A969" s="158"/>
      <c r="B969" s="353"/>
      <c r="C969" s="111"/>
      <c r="D969" s="111"/>
      <c r="E969" s="30"/>
    </row>
    <row r="970" spans="1:5" ht="15.75">
      <c r="A970" s="158"/>
      <c r="B970" s="353"/>
      <c r="C970" s="111"/>
      <c r="D970" s="111"/>
      <c r="E970" s="30"/>
    </row>
    <row r="971" spans="1:5" ht="15.75">
      <c r="A971" s="158"/>
      <c r="B971" s="353"/>
      <c r="C971" s="111"/>
      <c r="D971" s="111"/>
      <c r="E971" s="30"/>
    </row>
    <row r="972" spans="1:5" ht="15.75">
      <c r="A972" s="158"/>
      <c r="B972" s="353"/>
      <c r="C972" s="111"/>
      <c r="D972" s="111"/>
      <c r="E972" s="30"/>
    </row>
    <row r="973" spans="1:5" ht="15.75">
      <c r="A973" s="158"/>
      <c r="B973" s="353"/>
      <c r="C973" s="111"/>
      <c r="D973" s="111"/>
      <c r="E973" s="30"/>
    </row>
    <row r="974" spans="1:5" ht="15.75">
      <c r="A974" s="158"/>
      <c r="B974" s="353"/>
      <c r="C974" s="111"/>
      <c r="D974" s="111"/>
      <c r="E974" s="30"/>
    </row>
    <row r="975" spans="1:5" ht="15.75">
      <c r="A975" s="158"/>
      <c r="B975" s="353"/>
      <c r="C975" s="111"/>
      <c r="D975" s="111"/>
      <c r="E975" s="30"/>
    </row>
    <row r="976" spans="1:5" ht="15.75">
      <c r="A976" s="158"/>
      <c r="B976" s="353"/>
      <c r="C976" s="111"/>
      <c r="D976" s="111"/>
      <c r="E976" s="30"/>
    </row>
    <row r="977" spans="1:5" ht="15.75">
      <c r="A977" s="158"/>
      <c r="B977" s="353"/>
      <c r="C977" s="111"/>
      <c r="D977" s="111"/>
      <c r="E977" s="30"/>
    </row>
    <row r="978" spans="1:5" ht="15.75">
      <c r="A978" s="158"/>
      <c r="B978" s="353"/>
      <c r="C978" s="111"/>
      <c r="D978" s="111"/>
      <c r="E978" s="30"/>
    </row>
    <row r="979" spans="1:5" ht="15.75">
      <c r="A979" s="158"/>
      <c r="B979" s="353"/>
      <c r="C979" s="111"/>
      <c r="D979" s="111"/>
      <c r="E979" s="30"/>
    </row>
    <row r="980" spans="1:5" ht="15.75">
      <c r="A980" s="158"/>
      <c r="B980" s="353"/>
      <c r="C980" s="111"/>
      <c r="D980" s="111"/>
      <c r="E980" s="30"/>
    </row>
    <row r="981" spans="1:5" ht="15.75">
      <c r="A981" s="158"/>
      <c r="B981" s="353"/>
      <c r="C981" s="111"/>
      <c r="D981" s="111"/>
      <c r="E981" s="30"/>
    </row>
    <row r="982" spans="1:5" ht="15.75">
      <c r="A982" s="158"/>
      <c r="B982" s="353"/>
      <c r="C982" s="111"/>
      <c r="D982" s="111"/>
      <c r="E982" s="30"/>
    </row>
    <row r="983" spans="1:5" ht="15.75">
      <c r="A983" s="158"/>
      <c r="B983" s="353"/>
      <c r="C983" s="111"/>
      <c r="D983" s="111"/>
      <c r="E983" s="30"/>
    </row>
    <row r="984" spans="1:5" ht="15.75">
      <c r="A984" s="158"/>
      <c r="B984" s="353"/>
      <c r="C984" s="111"/>
      <c r="D984" s="111"/>
      <c r="E984" s="30"/>
    </row>
    <row r="985" spans="1:5" ht="15.75">
      <c r="A985" s="158"/>
      <c r="B985" s="353"/>
      <c r="C985" s="111"/>
      <c r="D985" s="111"/>
      <c r="E985" s="30"/>
    </row>
    <row r="986" spans="1:5" ht="15.75">
      <c r="A986" s="158"/>
      <c r="B986" s="353"/>
      <c r="C986" s="111"/>
      <c r="D986" s="111"/>
      <c r="E986" s="30"/>
    </row>
    <row r="987" spans="1:5" ht="15.75">
      <c r="A987" s="158"/>
      <c r="B987" s="353"/>
      <c r="C987" s="111"/>
      <c r="D987" s="111"/>
      <c r="E987" s="30"/>
    </row>
    <row r="988" spans="1:5" ht="15.75">
      <c r="A988" s="158"/>
      <c r="B988" s="353"/>
      <c r="C988" s="111"/>
      <c r="D988" s="111"/>
      <c r="E988" s="30"/>
    </row>
    <row r="989" spans="1:5" ht="15.75">
      <c r="A989" s="158"/>
      <c r="B989" s="353"/>
      <c r="C989" s="111"/>
      <c r="D989" s="111"/>
      <c r="E989" s="30"/>
    </row>
    <row r="990" spans="1:5" ht="15.75">
      <c r="A990" s="158"/>
      <c r="B990" s="353"/>
      <c r="C990" s="111"/>
      <c r="D990" s="111"/>
      <c r="E990" s="30"/>
    </row>
    <row r="991" spans="1:5" ht="15.75">
      <c r="A991" s="158"/>
      <c r="B991" s="353"/>
      <c r="C991" s="111"/>
      <c r="D991" s="111"/>
      <c r="E991" s="30"/>
    </row>
    <row r="992" spans="1:5" ht="15.75">
      <c r="A992" s="158"/>
      <c r="B992" s="353"/>
      <c r="C992" s="111"/>
      <c r="D992" s="111"/>
      <c r="E992" s="30"/>
    </row>
    <row r="993" spans="1:6" ht="15.75">
      <c r="A993" s="158"/>
      <c r="B993" s="353"/>
      <c r="C993" s="111"/>
      <c r="D993" s="111"/>
      <c r="E993" s="30"/>
    </row>
    <row r="994" spans="1:6" ht="15.75">
      <c r="A994" s="158"/>
      <c r="B994" s="353"/>
      <c r="C994" s="111"/>
      <c r="D994" s="111"/>
      <c r="E994" s="30"/>
    </row>
    <row r="995" spans="1:6" ht="15.75">
      <c r="A995" s="158"/>
      <c r="B995" s="353"/>
      <c r="C995" s="111"/>
      <c r="D995" s="111"/>
      <c r="E995" s="30"/>
    </row>
    <row r="996" spans="1:6" ht="15.75">
      <c r="A996" s="158"/>
      <c r="B996" s="353"/>
      <c r="C996" s="111"/>
      <c r="D996" s="111"/>
      <c r="E996" s="30"/>
    </row>
    <row r="997" spans="1:6" ht="15.75">
      <c r="A997" s="158"/>
      <c r="B997" s="353"/>
      <c r="C997" s="111"/>
      <c r="D997" s="111"/>
      <c r="E997" s="30"/>
    </row>
    <row r="998" spans="1:6" ht="15.75">
      <c r="A998" s="158"/>
      <c r="B998" s="353"/>
      <c r="C998" s="111"/>
      <c r="D998" s="111"/>
      <c r="E998" s="30"/>
    </row>
    <row r="999" spans="1:6" ht="15.75">
      <c r="A999" s="158"/>
      <c r="B999" s="353"/>
      <c r="C999" s="111"/>
      <c r="D999" s="111"/>
      <c r="E999" s="30"/>
    </row>
    <row r="1000" spans="1:6" ht="15.75">
      <c r="A1000" s="158"/>
      <c r="B1000" s="353"/>
      <c r="C1000" s="111"/>
      <c r="D1000" s="111"/>
      <c r="E1000" s="30"/>
    </row>
    <row r="1001" spans="1:6" s="33" customFormat="1" ht="15.75">
      <c r="A1001" s="158"/>
      <c r="B1001" s="148"/>
      <c r="C1001" s="111"/>
      <c r="D1001" s="111"/>
      <c r="E1001" s="32"/>
      <c r="F1001"/>
    </row>
    <row r="1002" spans="1:6" s="33" customFormat="1" ht="15.75">
      <c r="A1002" s="158"/>
      <c r="B1002" s="148"/>
      <c r="C1002" s="111"/>
      <c r="D1002" s="111"/>
      <c r="E1002" s="32"/>
      <c r="F1002"/>
    </row>
    <row r="1003" spans="1:6" s="33" customFormat="1" ht="15.75">
      <c r="A1003" s="158"/>
      <c r="B1003" s="148"/>
      <c r="C1003" s="111"/>
      <c r="D1003" s="111"/>
      <c r="E1003" s="32"/>
      <c r="F1003"/>
    </row>
    <row r="1004" spans="1:6" s="33" customFormat="1" ht="15.75">
      <c r="A1004" s="158"/>
      <c r="B1004" s="148"/>
      <c r="C1004" s="111"/>
      <c r="D1004" s="111"/>
      <c r="E1004" s="32"/>
      <c r="F1004"/>
    </row>
    <row r="1005" spans="1:6" s="33" customFormat="1" ht="15.75">
      <c r="A1005" s="158"/>
      <c r="B1005" s="148"/>
      <c r="C1005" s="111"/>
      <c r="D1005" s="111"/>
      <c r="E1005" s="32"/>
      <c r="F1005"/>
    </row>
    <row r="1006" spans="1:6" s="33" customFormat="1" ht="15.75">
      <c r="A1006" s="158"/>
      <c r="B1006" s="148"/>
      <c r="C1006" s="111"/>
      <c r="D1006" s="111"/>
      <c r="E1006" s="32"/>
      <c r="F1006"/>
    </row>
    <row r="1007" spans="1:6" s="33" customFormat="1" ht="15.75">
      <c r="A1007" s="158"/>
      <c r="B1007" s="148"/>
      <c r="C1007" s="111"/>
      <c r="D1007" s="111"/>
      <c r="E1007" s="32"/>
      <c r="F1007"/>
    </row>
    <row r="1008" spans="1:6" s="33" customFormat="1" ht="15.75">
      <c r="A1008" s="158"/>
      <c r="B1008" s="148"/>
      <c r="C1008" s="111"/>
      <c r="D1008" s="111"/>
      <c r="E1008" s="32"/>
      <c r="F1008"/>
    </row>
    <row r="1009" spans="1:6" s="33" customFormat="1" ht="15.75">
      <c r="A1009" s="158"/>
      <c r="B1009" s="148"/>
      <c r="C1009" s="111"/>
      <c r="D1009" s="111"/>
      <c r="E1009" s="32"/>
      <c r="F1009"/>
    </row>
    <row r="1010" spans="1:6" s="33" customFormat="1" ht="15.75">
      <c r="A1010" s="158"/>
      <c r="B1010" s="148"/>
      <c r="C1010" s="111"/>
      <c r="D1010" s="111"/>
      <c r="E1010" s="32"/>
      <c r="F1010"/>
    </row>
    <row r="1011" spans="1:6" s="33" customFormat="1" ht="15.75">
      <c r="A1011" s="158"/>
      <c r="B1011" s="148"/>
      <c r="C1011" s="111"/>
      <c r="D1011" s="111"/>
      <c r="E1011" s="32"/>
      <c r="F1011"/>
    </row>
    <row r="1012" spans="1:6" s="33" customFormat="1" ht="15.75">
      <c r="A1012" s="158"/>
      <c r="B1012" s="148"/>
      <c r="C1012" s="111"/>
      <c r="D1012" s="111"/>
      <c r="E1012" s="32"/>
      <c r="F1012"/>
    </row>
    <row r="1013" spans="1:6" s="33" customFormat="1" ht="15.75">
      <c r="A1013" s="158"/>
      <c r="B1013" s="148"/>
      <c r="C1013" s="111"/>
      <c r="D1013" s="111"/>
      <c r="E1013" s="32"/>
      <c r="F1013"/>
    </row>
    <row r="1014" spans="1:6" s="33" customFormat="1" ht="15.75">
      <c r="A1014" s="158"/>
      <c r="B1014" s="148"/>
      <c r="C1014" s="111"/>
      <c r="D1014" s="111"/>
      <c r="E1014" s="32"/>
      <c r="F1014"/>
    </row>
    <row r="1015" spans="1:6" s="33" customFormat="1" ht="15.75">
      <c r="A1015" s="158"/>
      <c r="B1015" s="148"/>
      <c r="C1015" s="111"/>
      <c r="D1015" s="111"/>
      <c r="E1015" s="32"/>
      <c r="F1015"/>
    </row>
    <row r="1016" spans="1:6" s="33" customFormat="1" ht="15.75">
      <c r="A1016" s="158"/>
      <c r="B1016" s="148"/>
      <c r="C1016" s="111"/>
      <c r="D1016" s="111"/>
      <c r="E1016" s="32"/>
      <c r="F1016"/>
    </row>
    <row r="1017" spans="1:6" s="33" customFormat="1" ht="15.75">
      <c r="A1017" s="158"/>
      <c r="B1017" s="148"/>
      <c r="C1017" s="111"/>
      <c r="D1017" s="111"/>
      <c r="E1017" s="32"/>
      <c r="F1017"/>
    </row>
    <row r="1018" spans="1:6" s="33" customFormat="1" ht="15.75">
      <c r="A1018" s="158"/>
      <c r="B1018" s="148"/>
      <c r="C1018" s="111"/>
      <c r="D1018" s="111"/>
      <c r="E1018" s="32"/>
      <c r="F1018"/>
    </row>
    <row r="1019" spans="1:6" s="33" customFormat="1" ht="15.75">
      <c r="A1019" s="158"/>
      <c r="B1019" s="148"/>
      <c r="C1019" s="111"/>
      <c r="D1019" s="111"/>
      <c r="E1019" s="32"/>
      <c r="F1019"/>
    </row>
    <row r="1020" spans="1:6" s="33" customFormat="1" ht="15.75">
      <c r="A1020" s="158"/>
      <c r="B1020" s="148"/>
      <c r="C1020" s="111"/>
      <c r="D1020" s="111"/>
      <c r="E1020" s="32"/>
      <c r="F1020"/>
    </row>
    <row r="1021" spans="1:6" s="33" customFormat="1" ht="15.75">
      <c r="A1021" s="158"/>
      <c r="B1021" s="148"/>
      <c r="C1021" s="111"/>
      <c r="D1021" s="111"/>
      <c r="E1021" s="32"/>
      <c r="F1021"/>
    </row>
    <row r="1022" spans="1:6" s="33" customFormat="1" ht="15.75">
      <c r="A1022" s="158"/>
      <c r="B1022" s="148"/>
      <c r="C1022" s="111"/>
      <c r="D1022" s="111"/>
      <c r="E1022" s="32"/>
      <c r="F1022"/>
    </row>
    <row r="1023" spans="1:6" s="33" customFormat="1" ht="15.75">
      <c r="A1023" s="158"/>
      <c r="B1023" s="148"/>
      <c r="C1023" s="111"/>
      <c r="D1023" s="111"/>
      <c r="E1023" s="32"/>
      <c r="F1023"/>
    </row>
    <row r="1024" spans="1:6" s="33" customFormat="1" ht="15.75">
      <c r="A1024" s="158"/>
      <c r="B1024" s="148"/>
      <c r="C1024" s="111"/>
      <c r="D1024" s="111"/>
      <c r="E1024" s="32"/>
      <c r="F1024"/>
    </row>
    <row r="1025" spans="1:6" s="33" customFormat="1" ht="15.75">
      <c r="A1025" s="158"/>
      <c r="B1025" s="148"/>
      <c r="C1025" s="111"/>
      <c r="D1025" s="111"/>
      <c r="E1025" s="32"/>
      <c r="F1025"/>
    </row>
    <row r="1026" spans="1:6" s="33" customFormat="1" ht="15.75">
      <c r="A1026" s="158"/>
      <c r="B1026" s="148"/>
      <c r="C1026" s="111"/>
      <c r="D1026" s="111"/>
      <c r="E1026" s="32"/>
      <c r="F1026"/>
    </row>
    <row r="1027" spans="1:6" s="33" customFormat="1" ht="15.75">
      <c r="A1027" s="158"/>
      <c r="B1027" s="148"/>
      <c r="C1027" s="111"/>
      <c r="D1027" s="111"/>
      <c r="E1027" s="32"/>
      <c r="F1027"/>
    </row>
    <row r="1028" spans="1:6" s="33" customFormat="1" ht="15.75">
      <c r="A1028" s="158"/>
      <c r="B1028" s="148"/>
      <c r="C1028" s="111"/>
      <c r="D1028" s="111"/>
      <c r="E1028" s="32"/>
      <c r="F1028"/>
    </row>
    <row r="1029" spans="1:6" s="33" customFormat="1" ht="15.75">
      <c r="A1029" s="158"/>
      <c r="B1029" s="148"/>
      <c r="C1029" s="111"/>
      <c r="D1029" s="111"/>
      <c r="E1029" s="32"/>
      <c r="F1029"/>
    </row>
    <row r="1030" spans="1:6" s="33" customFormat="1" ht="15.75">
      <c r="A1030" s="158"/>
      <c r="B1030" s="148"/>
      <c r="C1030" s="111"/>
      <c r="D1030" s="111"/>
      <c r="E1030" s="32"/>
      <c r="F1030"/>
    </row>
    <row r="1031" spans="1:6" s="33" customFormat="1" ht="15.75">
      <c r="A1031" s="158"/>
      <c r="B1031" s="148"/>
      <c r="C1031" s="111"/>
      <c r="D1031" s="111"/>
      <c r="E1031" s="32"/>
      <c r="F1031"/>
    </row>
    <row r="1032" spans="1:6" s="33" customFormat="1" ht="15.75">
      <c r="A1032" s="158"/>
      <c r="B1032" s="148"/>
      <c r="C1032" s="111"/>
      <c r="D1032" s="111"/>
      <c r="E1032" s="32"/>
      <c r="F1032"/>
    </row>
    <row r="1033" spans="1:6" s="33" customFormat="1" ht="15.75">
      <c r="A1033" s="158"/>
      <c r="B1033" s="148"/>
      <c r="C1033" s="111"/>
      <c r="D1033" s="111"/>
      <c r="E1033" s="32"/>
      <c r="F1033"/>
    </row>
    <row r="1034" spans="1:6" s="33" customFormat="1" ht="15.75">
      <c r="A1034" s="158"/>
      <c r="B1034" s="148"/>
      <c r="C1034" s="111"/>
      <c r="D1034" s="111"/>
      <c r="E1034" s="32"/>
      <c r="F1034"/>
    </row>
    <row r="1035" spans="1:6" s="33" customFormat="1" ht="15.75">
      <c r="A1035" s="158"/>
      <c r="B1035" s="148"/>
      <c r="C1035" s="111"/>
      <c r="D1035" s="111"/>
      <c r="E1035" s="32"/>
      <c r="F1035"/>
    </row>
    <row r="1036" spans="1:6" s="33" customFormat="1" ht="15.75">
      <c r="A1036" s="158"/>
      <c r="B1036" s="148"/>
      <c r="C1036" s="111"/>
      <c r="D1036" s="111"/>
      <c r="E1036" s="32"/>
      <c r="F1036"/>
    </row>
    <row r="1037" spans="1:6" s="33" customFormat="1" ht="15.75">
      <c r="A1037" s="158"/>
      <c r="B1037" s="148"/>
      <c r="C1037" s="111"/>
      <c r="D1037" s="111"/>
      <c r="E1037" s="32"/>
      <c r="F1037"/>
    </row>
    <row r="1038" spans="1:6" s="33" customFormat="1" ht="15.75">
      <c r="A1038" s="158"/>
      <c r="B1038" s="148"/>
      <c r="C1038" s="111"/>
      <c r="D1038" s="111"/>
      <c r="E1038" s="32"/>
      <c r="F1038"/>
    </row>
    <row r="1039" spans="1:6" s="33" customFormat="1" ht="15.75">
      <c r="A1039" s="158"/>
      <c r="B1039" s="148"/>
      <c r="C1039" s="111"/>
      <c r="D1039" s="111"/>
      <c r="E1039" s="32"/>
      <c r="F1039"/>
    </row>
    <row r="1040" spans="1:6" s="33" customFormat="1" ht="15.75">
      <c r="A1040" s="158"/>
      <c r="B1040" s="148"/>
      <c r="C1040" s="111"/>
      <c r="D1040" s="111"/>
      <c r="E1040" s="32"/>
      <c r="F1040"/>
    </row>
    <row r="1041" spans="1:6" s="33" customFormat="1" ht="15.75">
      <c r="A1041" s="158"/>
      <c r="B1041" s="148"/>
      <c r="C1041" s="111"/>
      <c r="D1041" s="111"/>
      <c r="E1041" s="32"/>
      <c r="F1041"/>
    </row>
    <row r="1042" spans="1:6" s="33" customFormat="1" ht="15.75">
      <c r="A1042" s="158"/>
      <c r="B1042" s="148"/>
      <c r="C1042" s="111"/>
      <c r="D1042" s="111"/>
      <c r="E1042" s="32"/>
      <c r="F1042"/>
    </row>
    <row r="1043" spans="1:6" s="33" customFormat="1" ht="15.75">
      <c r="A1043" s="158"/>
      <c r="B1043" s="148"/>
      <c r="C1043" s="111"/>
      <c r="D1043" s="111"/>
      <c r="E1043" s="32"/>
      <c r="F1043"/>
    </row>
    <row r="1044" spans="1:6" s="33" customFormat="1" ht="15.75">
      <c r="A1044" s="158"/>
      <c r="B1044" s="148"/>
      <c r="C1044" s="111"/>
      <c r="D1044" s="111"/>
      <c r="E1044" s="32"/>
      <c r="F1044"/>
    </row>
    <row r="1045" spans="1:6" s="33" customFormat="1" ht="15.75">
      <c r="A1045" s="158"/>
      <c r="B1045" s="148"/>
      <c r="C1045" s="111"/>
      <c r="D1045" s="111"/>
      <c r="E1045" s="32"/>
      <c r="F1045"/>
    </row>
    <row r="1046" spans="1:6" s="33" customFormat="1" ht="15.75">
      <c r="A1046" s="158"/>
      <c r="B1046" s="148"/>
      <c r="C1046" s="111"/>
      <c r="D1046" s="111"/>
      <c r="E1046" s="32"/>
      <c r="F1046"/>
    </row>
    <row r="1047" spans="1:6" s="33" customFormat="1" ht="15.75">
      <c r="A1047" s="158"/>
      <c r="B1047" s="148"/>
      <c r="C1047" s="111"/>
      <c r="D1047" s="111"/>
      <c r="E1047" s="32"/>
      <c r="F1047"/>
    </row>
    <row r="1048" spans="1:6" s="33" customFormat="1" ht="15.75">
      <c r="A1048" s="158"/>
      <c r="B1048" s="148"/>
      <c r="C1048" s="111"/>
      <c r="D1048" s="111"/>
      <c r="E1048" s="32"/>
      <c r="F1048"/>
    </row>
    <row r="1049" spans="1:6" s="33" customFormat="1" ht="15.75">
      <c r="A1049" s="158"/>
      <c r="B1049" s="148"/>
      <c r="C1049" s="111"/>
      <c r="D1049" s="111"/>
      <c r="E1049" s="32"/>
      <c r="F1049"/>
    </row>
    <row r="1050" spans="1:6" s="33" customFormat="1" ht="15.75">
      <c r="A1050" s="158"/>
      <c r="B1050" s="148"/>
      <c r="C1050" s="111"/>
      <c r="D1050" s="111"/>
      <c r="E1050" s="32"/>
      <c r="F1050"/>
    </row>
    <row r="1051" spans="1:6" s="33" customFormat="1" ht="15.75">
      <c r="A1051" s="158"/>
      <c r="B1051" s="148"/>
      <c r="C1051" s="111"/>
      <c r="D1051" s="111"/>
      <c r="E1051" s="32"/>
      <c r="F1051"/>
    </row>
    <row r="1052" spans="1:6" s="33" customFormat="1" ht="15.75">
      <c r="A1052" s="158"/>
      <c r="B1052" s="148"/>
      <c r="C1052" s="111"/>
      <c r="D1052" s="111"/>
      <c r="E1052" s="32"/>
      <c r="F1052"/>
    </row>
    <row r="1053" spans="1:6" s="33" customFormat="1" ht="15.75">
      <c r="A1053" s="158"/>
      <c r="B1053" s="148"/>
      <c r="C1053" s="111"/>
      <c r="D1053" s="111"/>
      <c r="E1053" s="32"/>
      <c r="F1053"/>
    </row>
    <row r="1054" spans="1:6" s="33" customFormat="1" ht="15.75">
      <c r="A1054" s="158"/>
      <c r="B1054" s="148"/>
      <c r="C1054" s="111"/>
      <c r="D1054" s="111"/>
      <c r="E1054" s="32"/>
      <c r="F1054"/>
    </row>
    <row r="1055" spans="1:6" s="33" customFormat="1" ht="15.75">
      <c r="A1055" s="158"/>
      <c r="B1055" s="148"/>
      <c r="C1055" s="111"/>
      <c r="D1055" s="111"/>
      <c r="E1055" s="32"/>
      <c r="F1055"/>
    </row>
    <row r="1056" spans="1:6" s="33" customFormat="1" ht="15.75">
      <c r="A1056" s="158"/>
      <c r="B1056" s="148"/>
      <c r="C1056" s="111"/>
      <c r="D1056" s="111"/>
      <c r="E1056" s="32"/>
      <c r="F1056"/>
    </row>
    <row r="1057" spans="1:6" s="33" customFormat="1" ht="15.75">
      <c r="A1057" s="158"/>
      <c r="B1057" s="148"/>
      <c r="C1057" s="111"/>
      <c r="D1057" s="111"/>
      <c r="E1057" s="32"/>
      <c r="F1057"/>
    </row>
    <row r="1058" spans="1:6" s="33" customFormat="1" ht="15.75">
      <c r="A1058" s="158"/>
      <c r="B1058" s="148"/>
      <c r="C1058" s="111"/>
      <c r="D1058" s="111"/>
      <c r="E1058" s="32"/>
      <c r="F1058"/>
    </row>
    <row r="1059" spans="1:6" s="33" customFormat="1" ht="15.75">
      <c r="A1059" s="158"/>
      <c r="B1059" s="148"/>
      <c r="C1059" s="111"/>
      <c r="D1059" s="111"/>
      <c r="E1059" s="32"/>
      <c r="F1059"/>
    </row>
    <row r="1060" spans="1:6" s="33" customFormat="1" ht="15.75">
      <c r="A1060" s="158"/>
      <c r="B1060" s="148"/>
      <c r="C1060" s="111"/>
      <c r="D1060" s="111"/>
      <c r="E1060" s="32"/>
      <c r="F1060"/>
    </row>
    <row r="1061" spans="1:6" s="33" customFormat="1" ht="15.75">
      <c r="A1061" s="158"/>
      <c r="B1061" s="148"/>
      <c r="C1061" s="111"/>
      <c r="D1061" s="111"/>
      <c r="E1061" s="32"/>
      <c r="F1061"/>
    </row>
    <row r="1062" spans="1:6" s="33" customFormat="1" ht="15.75">
      <c r="A1062" s="158"/>
      <c r="B1062" s="148"/>
      <c r="C1062" s="111"/>
      <c r="D1062" s="111"/>
      <c r="E1062" s="32"/>
      <c r="F1062"/>
    </row>
    <row r="1063" spans="1:6" s="33" customFormat="1" ht="15.75">
      <c r="A1063" s="158"/>
      <c r="B1063" s="148"/>
      <c r="C1063" s="111"/>
      <c r="D1063" s="111"/>
      <c r="E1063" s="32"/>
      <c r="F1063"/>
    </row>
    <row r="1064" spans="1:6" s="33" customFormat="1" ht="15.75">
      <c r="A1064" s="158"/>
      <c r="B1064" s="148"/>
      <c r="C1064" s="111"/>
      <c r="D1064" s="111"/>
      <c r="E1064" s="32"/>
      <c r="F1064"/>
    </row>
    <row r="1065" spans="1:6" s="33" customFormat="1" ht="15.75">
      <c r="A1065" s="158"/>
      <c r="B1065" s="148"/>
      <c r="C1065" s="111"/>
      <c r="D1065" s="111"/>
      <c r="E1065" s="32"/>
      <c r="F1065"/>
    </row>
    <row r="1066" spans="1:6" s="33" customFormat="1" ht="15.75">
      <c r="A1066" s="158"/>
      <c r="B1066" s="148"/>
      <c r="C1066" s="111"/>
      <c r="D1066" s="111"/>
      <c r="E1066" s="32"/>
      <c r="F1066"/>
    </row>
    <row r="1067" spans="1:6" s="33" customFormat="1" ht="15.75">
      <c r="A1067" s="158"/>
      <c r="B1067" s="148"/>
      <c r="C1067" s="111"/>
      <c r="D1067" s="111"/>
      <c r="E1067" s="32"/>
      <c r="F1067"/>
    </row>
    <row r="1068" spans="1:6" s="33" customFormat="1" ht="15.75">
      <c r="A1068" s="158"/>
      <c r="B1068" s="148"/>
      <c r="C1068" s="111"/>
      <c r="D1068" s="111"/>
      <c r="E1068" s="32"/>
      <c r="F1068"/>
    </row>
    <row r="1069" spans="1:6" s="33" customFormat="1" ht="15.75">
      <c r="A1069" s="158"/>
      <c r="B1069" s="148"/>
      <c r="C1069" s="111"/>
      <c r="D1069" s="111"/>
      <c r="E1069" s="32"/>
      <c r="F1069"/>
    </row>
    <row r="1070" spans="1:6" s="33" customFormat="1" ht="15.75">
      <c r="A1070" s="158"/>
      <c r="B1070" s="148"/>
      <c r="C1070" s="111"/>
      <c r="D1070" s="111"/>
      <c r="E1070" s="32"/>
      <c r="F1070"/>
    </row>
    <row r="1071" spans="1:6" s="33" customFormat="1" ht="15.75">
      <c r="A1071" s="158"/>
      <c r="B1071" s="148"/>
      <c r="C1071" s="111"/>
      <c r="D1071" s="111"/>
      <c r="E1071" s="32"/>
      <c r="F1071"/>
    </row>
    <row r="1072" spans="1:6" s="33" customFormat="1" ht="15.75">
      <c r="A1072" s="158"/>
      <c r="B1072" s="148"/>
      <c r="C1072" s="111"/>
      <c r="D1072" s="111"/>
      <c r="E1072" s="32"/>
      <c r="F1072"/>
    </row>
    <row r="1073" spans="1:6" s="33" customFormat="1" ht="15.75">
      <c r="A1073" s="158"/>
      <c r="B1073" s="148"/>
      <c r="C1073" s="111"/>
      <c r="D1073" s="111"/>
      <c r="E1073" s="32"/>
      <c r="F1073"/>
    </row>
    <row r="1074" spans="1:6" s="33" customFormat="1" ht="15.75">
      <c r="A1074" s="158"/>
      <c r="B1074" s="148"/>
      <c r="C1074" s="111"/>
      <c r="D1074" s="111"/>
      <c r="E1074" s="32"/>
      <c r="F1074"/>
    </row>
    <row r="1075" spans="1:6" s="33" customFormat="1" ht="15.75">
      <c r="A1075" s="158"/>
      <c r="B1075" s="148"/>
      <c r="C1075" s="111"/>
      <c r="D1075" s="111"/>
      <c r="E1075" s="32"/>
      <c r="F1075"/>
    </row>
    <row r="1076" spans="1:6" s="33" customFormat="1" ht="15.75">
      <c r="A1076" s="158"/>
      <c r="B1076" s="148"/>
      <c r="C1076" s="111"/>
      <c r="D1076" s="111"/>
      <c r="E1076" s="32"/>
      <c r="F1076"/>
    </row>
    <row r="1077" spans="1:6" s="33" customFormat="1" ht="15.75">
      <c r="A1077" s="158"/>
      <c r="B1077" s="148"/>
      <c r="C1077" s="111"/>
      <c r="D1077" s="111"/>
      <c r="E1077" s="32"/>
      <c r="F1077"/>
    </row>
    <row r="1078" spans="1:6" s="33" customFormat="1" ht="15.75">
      <c r="A1078" s="158"/>
      <c r="B1078" s="148"/>
      <c r="C1078" s="111"/>
      <c r="D1078" s="111"/>
      <c r="E1078" s="32"/>
      <c r="F1078"/>
    </row>
    <row r="1079" spans="1:6" s="33" customFormat="1" ht="15.75">
      <c r="A1079" s="158"/>
      <c r="B1079" s="148"/>
      <c r="C1079" s="111"/>
      <c r="D1079" s="111"/>
      <c r="E1079" s="32"/>
      <c r="F1079"/>
    </row>
    <row r="1080" spans="1:6" s="33" customFormat="1" ht="15.75">
      <c r="A1080" s="158"/>
      <c r="B1080" s="148"/>
      <c r="C1080" s="111"/>
      <c r="D1080" s="111"/>
      <c r="E1080" s="32"/>
      <c r="F1080"/>
    </row>
    <row r="1081" spans="1:6" s="33" customFormat="1" ht="15.75">
      <c r="A1081" s="158"/>
      <c r="B1081" s="148"/>
      <c r="C1081" s="111"/>
      <c r="D1081" s="111"/>
      <c r="E1081" s="32"/>
      <c r="F1081"/>
    </row>
    <row r="1082" spans="1:6" s="33" customFormat="1" ht="15.75">
      <c r="A1082" s="158"/>
      <c r="B1082" s="148"/>
      <c r="C1082" s="111"/>
      <c r="D1082" s="111"/>
      <c r="E1082" s="32"/>
      <c r="F1082"/>
    </row>
    <row r="1083" spans="1:6" s="33" customFormat="1" ht="15.75">
      <c r="A1083" s="158"/>
      <c r="B1083" s="148"/>
      <c r="C1083" s="111"/>
      <c r="D1083" s="111"/>
      <c r="E1083" s="32"/>
      <c r="F1083"/>
    </row>
    <row r="1084" spans="1:6" s="33" customFormat="1" ht="15.75">
      <c r="A1084" s="158"/>
      <c r="B1084" s="148"/>
      <c r="C1084" s="111"/>
      <c r="D1084" s="111"/>
      <c r="E1084" s="32"/>
      <c r="F1084"/>
    </row>
    <row r="1085" spans="1:6" s="33" customFormat="1" ht="15.75">
      <c r="A1085" s="158"/>
      <c r="B1085" s="148"/>
      <c r="C1085" s="111"/>
      <c r="D1085" s="111"/>
      <c r="E1085" s="32"/>
      <c r="F1085"/>
    </row>
    <row r="1086" spans="1:6" s="33" customFormat="1" ht="15.75">
      <c r="A1086" s="158"/>
      <c r="B1086" s="148"/>
      <c r="C1086" s="111"/>
      <c r="D1086" s="111"/>
      <c r="E1086" s="32"/>
      <c r="F1086"/>
    </row>
    <row r="1087" spans="1:6" s="33" customFormat="1" ht="15.75">
      <c r="A1087" s="158"/>
      <c r="B1087" s="148"/>
      <c r="C1087" s="111"/>
      <c r="D1087" s="111"/>
      <c r="E1087" s="32"/>
      <c r="F1087"/>
    </row>
    <row r="1088" spans="1:6" s="33" customFormat="1" ht="15.75">
      <c r="A1088" s="158"/>
      <c r="B1088" s="148"/>
      <c r="C1088" s="111"/>
      <c r="D1088" s="111"/>
      <c r="E1088" s="32"/>
      <c r="F1088"/>
    </row>
    <row r="1089" spans="1:6" s="33" customFormat="1" ht="15.75">
      <c r="A1089" s="158"/>
      <c r="B1089" s="148"/>
      <c r="C1089" s="111"/>
      <c r="D1089" s="111"/>
      <c r="E1089" s="32"/>
      <c r="F1089"/>
    </row>
    <row r="1090" spans="1:6" s="33" customFormat="1" ht="15.75">
      <c r="A1090" s="158"/>
      <c r="B1090" s="148"/>
      <c r="C1090" s="111"/>
      <c r="D1090" s="111"/>
      <c r="E1090" s="32"/>
      <c r="F1090"/>
    </row>
    <row r="1091" spans="1:6" s="33" customFormat="1" ht="15.75">
      <c r="A1091" s="158"/>
      <c r="B1091" s="148"/>
      <c r="C1091" s="111"/>
      <c r="D1091" s="111"/>
      <c r="E1091" s="32"/>
      <c r="F1091"/>
    </row>
    <row r="1092" spans="1:6" s="33" customFormat="1" ht="15.75">
      <c r="A1092" s="158"/>
      <c r="B1092" s="148"/>
      <c r="C1092" s="111"/>
      <c r="D1092" s="111"/>
      <c r="E1092" s="32"/>
      <c r="F1092"/>
    </row>
    <row r="1093" spans="1:6" s="33" customFormat="1" ht="15.75">
      <c r="A1093" s="158"/>
      <c r="B1093" s="148"/>
      <c r="C1093" s="111"/>
      <c r="D1093" s="111"/>
      <c r="E1093" s="32"/>
      <c r="F1093"/>
    </row>
    <row r="1094" spans="1:6" s="33" customFormat="1" ht="15.75">
      <c r="A1094" s="158"/>
      <c r="B1094" s="148"/>
      <c r="C1094" s="111"/>
      <c r="D1094" s="111"/>
      <c r="E1094" s="32"/>
      <c r="F1094"/>
    </row>
    <row r="1095" spans="1:6" s="33" customFormat="1" ht="15.75">
      <c r="A1095" s="158"/>
      <c r="B1095" s="148"/>
      <c r="C1095" s="111"/>
      <c r="D1095" s="111"/>
      <c r="E1095" s="32"/>
      <c r="F1095"/>
    </row>
    <row r="1096" spans="1:6" s="33" customFormat="1" ht="15.75">
      <c r="A1096" s="158"/>
      <c r="B1096" s="148"/>
      <c r="C1096" s="111"/>
      <c r="D1096" s="111"/>
      <c r="E1096" s="32"/>
      <c r="F1096"/>
    </row>
    <row r="1097" spans="1:6" s="33" customFormat="1" ht="15.75">
      <c r="A1097" s="158"/>
      <c r="B1097" s="148"/>
      <c r="C1097" s="111"/>
      <c r="D1097" s="111"/>
      <c r="E1097" s="32"/>
      <c r="F1097"/>
    </row>
    <row r="1098" spans="1:6" s="33" customFormat="1" ht="15.75">
      <c r="A1098" s="158"/>
      <c r="B1098" s="148"/>
      <c r="C1098" s="111"/>
      <c r="D1098" s="111"/>
      <c r="E1098" s="32"/>
      <c r="F1098"/>
    </row>
    <row r="1099" spans="1:6" s="33" customFormat="1" ht="15.75">
      <c r="A1099" s="158"/>
      <c r="B1099" s="148"/>
      <c r="C1099" s="111"/>
      <c r="D1099" s="111"/>
      <c r="E1099" s="32"/>
      <c r="F1099"/>
    </row>
    <row r="1100" spans="1:6" s="33" customFormat="1" ht="15.75">
      <c r="A1100" s="158"/>
      <c r="B1100" s="148"/>
      <c r="C1100" s="111"/>
      <c r="D1100" s="111"/>
      <c r="E1100" s="32"/>
      <c r="F1100"/>
    </row>
    <row r="1101" spans="1:6" s="33" customFormat="1" ht="15.75">
      <c r="A1101" s="158"/>
      <c r="B1101" s="148"/>
      <c r="C1101" s="111"/>
      <c r="D1101" s="111"/>
      <c r="E1101" s="32"/>
      <c r="F1101"/>
    </row>
    <row r="1102" spans="1:6" s="33" customFormat="1" ht="15.75">
      <c r="A1102" s="158"/>
      <c r="B1102" s="148"/>
      <c r="C1102" s="111"/>
      <c r="D1102" s="111"/>
      <c r="E1102" s="32"/>
      <c r="F1102"/>
    </row>
    <row r="1103" spans="1:6" s="33" customFormat="1" ht="15.75">
      <c r="A1103" s="158"/>
      <c r="B1103" s="148"/>
      <c r="C1103" s="111"/>
      <c r="D1103" s="111"/>
      <c r="E1103" s="32"/>
      <c r="F1103"/>
    </row>
    <row r="1104" spans="1:6" s="33" customFormat="1" ht="15.75">
      <c r="A1104" s="158"/>
      <c r="B1104" s="148"/>
      <c r="C1104" s="111"/>
      <c r="D1104" s="111"/>
      <c r="E1104" s="32"/>
      <c r="F1104"/>
    </row>
    <row r="1105" spans="1:6" s="33" customFormat="1" ht="15.75">
      <c r="A1105" s="158"/>
      <c r="B1105" s="148"/>
      <c r="C1105" s="111"/>
      <c r="D1105" s="111"/>
      <c r="E1105" s="32"/>
      <c r="F1105"/>
    </row>
    <row r="1106" spans="1:6" s="33" customFormat="1" ht="15.75">
      <c r="A1106" s="158"/>
      <c r="B1106" s="148"/>
      <c r="C1106" s="111"/>
      <c r="D1106" s="111"/>
      <c r="E1106" s="32"/>
      <c r="F1106"/>
    </row>
    <row r="1107" spans="1:6" s="33" customFormat="1" ht="15.75">
      <c r="A1107" s="158"/>
      <c r="B1107" s="148"/>
      <c r="C1107" s="111"/>
      <c r="D1107" s="111"/>
      <c r="E1107" s="32"/>
      <c r="F1107"/>
    </row>
    <row r="1108" spans="1:6" s="33" customFormat="1" ht="15.75">
      <c r="A1108" s="158"/>
      <c r="B1108" s="148"/>
      <c r="C1108" s="111"/>
      <c r="D1108" s="111"/>
      <c r="E1108" s="32"/>
      <c r="F1108"/>
    </row>
    <row r="1109" spans="1:6" s="33" customFormat="1" ht="15.75">
      <c r="A1109" s="158"/>
      <c r="B1109" s="148"/>
      <c r="C1109" s="111"/>
      <c r="D1109" s="111"/>
      <c r="E1109" s="32"/>
      <c r="F1109"/>
    </row>
    <row r="1110" spans="1:6" s="33" customFormat="1" ht="15.75">
      <c r="A1110" s="158"/>
      <c r="B1110" s="148"/>
      <c r="C1110" s="111"/>
      <c r="D1110" s="111"/>
      <c r="E1110" s="32"/>
      <c r="F1110"/>
    </row>
    <row r="1111" spans="1:6" s="33" customFormat="1" ht="15.75">
      <c r="A1111" s="158"/>
      <c r="B1111" s="148"/>
      <c r="C1111" s="111"/>
      <c r="D1111" s="111"/>
      <c r="E1111" s="32"/>
      <c r="F1111"/>
    </row>
    <row r="1112" spans="1:6" s="33" customFormat="1" ht="15.75">
      <c r="A1112" s="158"/>
      <c r="B1112" s="148"/>
      <c r="C1112" s="111"/>
      <c r="D1112" s="111"/>
      <c r="E1112" s="32"/>
      <c r="F1112"/>
    </row>
    <row r="1113" spans="1:6" s="33" customFormat="1" ht="15.75">
      <c r="A1113" s="158"/>
      <c r="B1113" s="148"/>
      <c r="C1113" s="111"/>
      <c r="D1113" s="111"/>
      <c r="E1113" s="32"/>
      <c r="F1113"/>
    </row>
    <row r="1114" spans="1:6" s="33" customFormat="1" ht="15.75">
      <c r="A1114" s="158"/>
      <c r="B1114" s="148"/>
      <c r="C1114" s="111"/>
      <c r="D1114" s="111"/>
      <c r="E1114" s="32"/>
      <c r="F1114"/>
    </row>
    <row r="1115" spans="1:6" s="33" customFormat="1" ht="15.75">
      <c r="A1115" s="158"/>
      <c r="B1115" s="148"/>
      <c r="C1115" s="111"/>
      <c r="D1115" s="111"/>
      <c r="E1115" s="32"/>
      <c r="F1115"/>
    </row>
    <row r="1116" spans="1:6" s="33" customFormat="1" ht="15.75">
      <c r="A1116" s="158"/>
      <c r="B1116" s="148"/>
      <c r="C1116" s="111"/>
      <c r="D1116" s="111"/>
      <c r="E1116" s="32"/>
      <c r="F1116"/>
    </row>
    <row r="1117" spans="1:6" s="33" customFormat="1" ht="15.75">
      <c r="A1117" s="158"/>
      <c r="B1117" s="148"/>
      <c r="C1117" s="111"/>
      <c r="D1117" s="111"/>
      <c r="E1117" s="32"/>
      <c r="F1117"/>
    </row>
    <row r="1118" spans="1:6" s="33" customFormat="1" ht="15.75">
      <c r="A1118" s="158"/>
      <c r="B1118" s="148"/>
      <c r="C1118" s="111"/>
      <c r="D1118" s="111"/>
      <c r="E1118" s="32"/>
      <c r="F1118"/>
    </row>
    <row r="1119" spans="1:6" s="33" customFormat="1" ht="15.75">
      <c r="A1119" s="158"/>
      <c r="B1119" s="148"/>
      <c r="C1119" s="111"/>
      <c r="D1119" s="111"/>
      <c r="E1119" s="32"/>
      <c r="F1119"/>
    </row>
    <row r="1120" spans="1:6" s="33" customFormat="1" ht="15.75">
      <c r="A1120" s="158"/>
      <c r="B1120" s="148"/>
      <c r="C1120" s="111"/>
      <c r="D1120" s="111"/>
      <c r="E1120" s="32"/>
      <c r="F1120"/>
    </row>
    <row r="1121" spans="1:6" s="33" customFormat="1" ht="15.75">
      <c r="A1121" s="158"/>
      <c r="B1121" s="148"/>
      <c r="C1121" s="111"/>
      <c r="D1121" s="111"/>
      <c r="E1121" s="32"/>
      <c r="F1121"/>
    </row>
    <row r="1122" spans="1:6" s="33" customFormat="1" ht="15.75">
      <c r="A1122" s="158"/>
      <c r="B1122" s="148"/>
      <c r="C1122" s="111"/>
      <c r="D1122" s="111"/>
      <c r="E1122" s="32"/>
      <c r="F1122"/>
    </row>
    <row r="1123" spans="1:6" s="33" customFormat="1" ht="15.75">
      <c r="A1123" s="158"/>
      <c r="B1123" s="148"/>
      <c r="C1123" s="111"/>
      <c r="D1123" s="111"/>
      <c r="E1123" s="32"/>
      <c r="F1123"/>
    </row>
    <row r="1124" spans="1:6" s="33" customFormat="1" ht="15.75">
      <c r="A1124" s="158"/>
      <c r="B1124" s="148"/>
      <c r="C1124" s="111"/>
      <c r="D1124" s="111"/>
      <c r="E1124" s="32"/>
      <c r="F1124"/>
    </row>
    <row r="1125" spans="1:6" s="33" customFormat="1" ht="15.75">
      <c r="A1125" s="158"/>
      <c r="B1125" s="148"/>
      <c r="C1125" s="111"/>
      <c r="D1125" s="111"/>
      <c r="E1125" s="32"/>
      <c r="F1125"/>
    </row>
    <row r="1126" spans="1:6" s="33" customFormat="1" ht="15.75">
      <c r="A1126" s="158"/>
      <c r="B1126" s="148"/>
      <c r="C1126" s="111"/>
      <c r="D1126" s="111"/>
      <c r="E1126" s="32"/>
      <c r="F1126"/>
    </row>
    <row r="1127" spans="1:6" s="33" customFormat="1" ht="15.75">
      <c r="A1127" s="158"/>
      <c r="B1127" s="148"/>
      <c r="C1127" s="111"/>
      <c r="D1127" s="111"/>
      <c r="E1127" s="32"/>
      <c r="F1127"/>
    </row>
    <row r="1128" spans="1:6" s="33" customFormat="1" ht="15.75">
      <c r="A1128" s="158"/>
      <c r="B1128" s="148"/>
      <c r="C1128" s="111"/>
      <c r="D1128" s="111"/>
      <c r="E1128" s="32"/>
      <c r="F1128"/>
    </row>
    <row r="1129" spans="1:6" s="33" customFormat="1" ht="15.75">
      <c r="A1129" s="158"/>
      <c r="B1129" s="148"/>
      <c r="C1129" s="111"/>
      <c r="D1129" s="111"/>
      <c r="E1129" s="32"/>
      <c r="F1129"/>
    </row>
    <row r="1130" spans="1:6" s="33" customFormat="1" ht="15.75">
      <c r="A1130" s="158"/>
      <c r="B1130" s="148"/>
      <c r="C1130" s="111"/>
      <c r="D1130" s="111"/>
      <c r="E1130" s="32"/>
      <c r="F1130"/>
    </row>
    <row r="1131" spans="1:6" s="33" customFormat="1" ht="15.75">
      <c r="A1131" s="158"/>
      <c r="B1131" s="148"/>
      <c r="C1131" s="111"/>
      <c r="D1131" s="111"/>
      <c r="E1131" s="32"/>
      <c r="F1131"/>
    </row>
    <row r="1132" spans="1:6" s="33" customFormat="1" ht="15.75">
      <c r="A1132" s="158"/>
      <c r="B1132" s="148"/>
      <c r="C1132" s="111"/>
      <c r="D1132" s="111"/>
      <c r="E1132" s="32"/>
      <c r="F1132"/>
    </row>
    <row r="1133" spans="1:6" s="33" customFormat="1" ht="15.75">
      <c r="A1133" s="158"/>
      <c r="B1133" s="148"/>
      <c r="C1133" s="111"/>
      <c r="D1133" s="111"/>
      <c r="E1133" s="32"/>
      <c r="F1133"/>
    </row>
    <row r="1134" spans="1:6" s="33" customFormat="1" ht="15.75">
      <c r="A1134" s="158"/>
      <c r="B1134" s="148"/>
      <c r="C1134" s="111"/>
      <c r="D1134" s="111"/>
      <c r="E1134" s="32"/>
      <c r="F1134"/>
    </row>
    <row r="1135" spans="1:6" s="33" customFormat="1" ht="15.75">
      <c r="A1135" s="158"/>
      <c r="B1135" s="148"/>
      <c r="C1135" s="111"/>
      <c r="D1135" s="111"/>
      <c r="E1135" s="32"/>
      <c r="F1135"/>
    </row>
    <row r="1136" spans="1:6" s="33" customFormat="1" ht="15.75">
      <c r="A1136" s="158"/>
      <c r="B1136" s="148"/>
      <c r="C1136" s="111"/>
      <c r="D1136" s="111"/>
      <c r="E1136" s="32"/>
      <c r="F1136"/>
    </row>
    <row r="1137" spans="1:6" s="33" customFormat="1" ht="15.75">
      <c r="A1137" s="158"/>
      <c r="B1137" s="148"/>
      <c r="C1137" s="111"/>
      <c r="D1137" s="111"/>
      <c r="E1137" s="32"/>
      <c r="F1137"/>
    </row>
    <row r="1138" spans="1:6" s="33" customFormat="1" ht="15.75">
      <c r="A1138" s="158"/>
      <c r="B1138" s="148"/>
      <c r="C1138" s="111"/>
      <c r="D1138" s="111"/>
      <c r="E1138" s="32"/>
      <c r="F1138"/>
    </row>
    <row r="1139" spans="1:6" s="33" customFormat="1" ht="15.75">
      <c r="A1139" s="158"/>
      <c r="B1139" s="148"/>
      <c r="C1139" s="111"/>
      <c r="D1139" s="111"/>
      <c r="E1139" s="32"/>
      <c r="F1139"/>
    </row>
    <row r="1140" spans="1:6" s="33" customFormat="1" ht="15.75">
      <c r="A1140" s="158"/>
      <c r="B1140" s="148"/>
      <c r="C1140" s="111"/>
      <c r="D1140" s="111"/>
      <c r="E1140" s="32"/>
      <c r="F1140"/>
    </row>
    <row r="1141" spans="1:6" s="33" customFormat="1" ht="15.75">
      <c r="A1141" s="158"/>
      <c r="B1141" s="148"/>
      <c r="C1141" s="111"/>
      <c r="D1141" s="111"/>
      <c r="E1141" s="32"/>
      <c r="F1141"/>
    </row>
    <row r="1142" spans="1:6" s="33" customFormat="1" ht="15.75">
      <c r="A1142" s="158"/>
      <c r="B1142" s="148"/>
      <c r="C1142" s="111"/>
      <c r="D1142" s="111"/>
      <c r="E1142" s="32"/>
      <c r="F1142"/>
    </row>
    <row r="1143" spans="1:6" s="33" customFormat="1" ht="15.75">
      <c r="A1143" s="158"/>
      <c r="B1143" s="148"/>
      <c r="C1143" s="111"/>
      <c r="D1143" s="111"/>
      <c r="E1143" s="32"/>
      <c r="F1143"/>
    </row>
    <row r="1144" spans="1:6" s="33" customFormat="1" ht="15.75">
      <c r="A1144" s="158"/>
      <c r="B1144" s="148"/>
      <c r="C1144" s="111"/>
      <c r="D1144" s="111"/>
      <c r="E1144" s="32"/>
      <c r="F1144"/>
    </row>
    <row r="1145" spans="1:6" s="33" customFormat="1" ht="15.75">
      <c r="A1145" s="158"/>
      <c r="B1145" s="148"/>
      <c r="C1145" s="111"/>
      <c r="D1145" s="111"/>
      <c r="E1145" s="32"/>
      <c r="F1145"/>
    </row>
    <row r="1146" spans="1:6" s="33" customFormat="1" ht="15.75">
      <c r="A1146" s="158"/>
      <c r="B1146" s="148"/>
      <c r="C1146" s="111"/>
      <c r="D1146" s="111"/>
      <c r="E1146" s="32"/>
      <c r="F1146"/>
    </row>
    <row r="1147" spans="1:6" s="33" customFormat="1" ht="15.75">
      <c r="A1147" s="158"/>
      <c r="B1147" s="148"/>
      <c r="C1147" s="111"/>
      <c r="D1147" s="111"/>
      <c r="E1147" s="32"/>
      <c r="F1147"/>
    </row>
    <row r="1148" spans="1:6" s="33" customFormat="1" ht="15.75">
      <c r="A1148" s="158"/>
      <c r="B1148" s="148"/>
      <c r="C1148" s="111"/>
      <c r="D1148" s="111"/>
      <c r="E1148" s="32"/>
      <c r="F1148"/>
    </row>
    <row r="1149" spans="1:6" s="33" customFormat="1" ht="15.75">
      <c r="A1149" s="158"/>
      <c r="B1149" s="148"/>
      <c r="C1149" s="111"/>
      <c r="D1149" s="111"/>
      <c r="E1149" s="32"/>
      <c r="F1149"/>
    </row>
    <row r="1150" spans="1:6" s="33" customFormat="1" ht="15.75">
      <c r="A1150" s="158"/>
      <c r="B1150" s="148"/>
      <c r="C1150" s="111"/>
      <c r="D1150" s="111"/>
      <c r="E1150" s="32"/>
      <c r="F1150"/>
    </row>
    <row r="1151" spans="1:6" s="33" customFormat="1" ht="15.75">
      <c r="A1151" s="158"/>
      <c r="B1151" s="148"/>
      <c r="C1151" s="111"/>
      <c r="D1151" s="111"/>
      <c r="E1151" s="32"/>
      <c r="F1151"/>
    </row>
    <row r="1152" spans="1:6" s="33" customFormat="1" ht="15.75">
      <c r="A1152" s="158"/>
      <c r="B1152" s="148"/>
      <c r="C1152" s="111"/>
      <c r="D1152" s="111"/>
      <c r="E1152" s="32"/>
      <c r="F1152"/>
    </row>
    <row r="1153" spans="1:6" s="33" customFormat="1" ht="15.75">
      <c r="A1153" s="158"/>
      <c r="B1153" s="148"/>
      <c r="C1153" s="111"/>
      <c r="D1153" s="111"/>
      <c r="E1153" s="32"/>
      <c r="F1153"/>
    </row>
    <row r="1154" spans="1:6" s="33" customFormat="1" ht="15.75">
      <c r="A1154" s="158"/>
      <c r="B1154" s="148"/>
      <c r="C1154" s="111"/>
      <c r="D1154" s="111"/>
      <c r="E1154" s="32"/>
      <c r="F1154"/>
    </row>
    <row r="1155" spans="1:6" s="33" customFormat="1" ht="15.75">
      <c r="A1155" s="158"/>
      <c r="B1155" s="148"/>
      <c r="C1155" s="111"/>
      <c r="D1155" s="111"/>
      <c r="E1155" s="32"/>
      <c r="F1155"/>
    </row>
    <row r="1156" spans="1:6" s="33" customFormat="1" ht="15.75">
      <c r="A1156" s="158"/>
      <c r="B1156" s="148"/>
      <c r="C1156" s="111"/>
      <c r="D1156" s="111"/>
      <c r="E1156" s="32"/>
      <c r="F1156"/>
    </row>
    <row r="1157" spans="1:6" s="33" customFormat="1" ht="15.75">
      <c r="A1157" s="158"/>
      <c r="B1157" s="148"/>
      <c r="C1157" s="111"/>
      <c r="D1157" s="111"/>
      <c r="E1157" s="32"/>
      <c r="F1157"/>
    </row>
    <row r="1158" spans="1:6" s="33" customFormat="1" ht="15.75">
      <c r="A1158" s="158"/>
      <c r="B1158" s="148"/>
      <c r="C1158" s="111"/>
      <c r="D1158" s="111"/>
      <c r="E1158" s="32"/>
      <c r="F1158"/>
    </row>
    <row r="1159" spans="1:6" s="33" customFormat="1" ht="15.75">
      <c r="A1159" s="158"/>
      <c r="B1159" s="148"/>
      <c r="C1159" s="111"/>
      <c r="D1159" s="111"/>
      <c r="E1159" s="32"/>
      <c r="F1159"/>
    </row>
    <row r="1160" spans="1:6" s="33" customFormat="1" ht="15.75">
      <c r="A1160" s="158"/>
      <c r="B1160" s="148"/>
      <c r="C1160" s="111"/>
      <c r="D1160" s="111"/>
      <c r="E1160" s="32"/>
      <c r="F1160"/>
    </row>
    <row r="1161" spans="1:6" s="33" customFormat="1" ht="15.75">
      <c r="A1161" s="158"/>
      <c r="B1161" s="148"/>
      <c r="C1161" s="111"/>
      <c r="D1161" s="111"/>
      <c r="E1161" s="32"/>
      <c r="F1161"/>
    </row>
    <row r="1162" spans="1:6" s="33" customFormat="1" ht="15.75">
      <c r="A1162" s="158"/>
      <c r="B1162" s="148"/>
      <c r="C1162" s="111"/>
      <c r="D1162" s="111"/>
      <c r="E1162" s="32"/>
      <c r="F1162"/>
    </row>
    <row r="1163" spans="1:6" s="33" customFormat="1" ht="15.75">
      <c r="A1163" s="158"/>
      <c r="B1163" s="148"/>
      <c r="C1163" s="111"/>
      <c r="D1163" s="111"/>
      <c r="E1163" s="32"/>
      <c r="F1163"/>
    </row>
    <row r="1164" spans="1:6" s="33" customFormat="1" ht="15.75">
      <c r="A1164" s="158"/>
      <c r="B1164" s="148"/>
      <c r="C1164" s="111"/>
      <c r="D1164" s="111"/>
      <c r="E1164" s="32"/>
      <c r="F1164"/>
    </row>
    <row r="1165" spans="1:6" s="33" customFormat="1" ht="15.75">
      <c r="A1165" s="158"/>
      <c r="B1165" s="148"/>
      <c r="C1165" s="111"/>
      <c r="D1165" s="111"/>
      <c r="E1165" s="32"/>
      <c r="F1165"/>
    </row>
    <row r="1166" spans="1:6" s="33" customFormat="1" ht="15.75">
      <c r="A1166" s="158"/>
      <c r="B1166" s="148"/>
      <c r="C1166" s="111"/>
      <c r="D1166" s="111"/>
      <c r="E1166" s="32"/>
      <c r="F1166"/>
    </row>
    <row r="1167" spans="1:6" s="33" customFormat="1" ht="15.75">
      <c r="A1167" s="158"/>
      <c r="B1167" s="148"/>
      <c r="C1167" s="111"/>
      <c r="D1167" s="111"/>
      <c r="E1167" s="32"/>
      <c r="F1167"/>
    </row>
    <row r="1168" spans="1:6" s="33" customFormat="1" ht="15.75">
      <c r="A1168" s="158"/>
      <c r="B1168" s="148"/>
      <c r="C1168" s="111"/>
      <c r="D1168" s="111"/>
      <c r="E1168" s="32"/>
      <c r="F1168"/>
    </row>
    <row r="1169" spans="1:6" s="33" customFormat="1" ht="15.75">
      <c r="A1169" s="158"/>
      <c r="B1169" s="148"/>
      <c r="C1169" s="111"/>
      <c r="D1169" s="111"/>
      <c r="E1169" s="32"/>
      <c r="F1169"/>
    </row>
    <row r="1170" spans="1:6" s="33" customFormat="1" ht="15.75">
      <c r="A1170" s="158"/>
      <c r="B1170" s="148"/>
      <c r="C1170" s="111"/>
      <c r="D1170" s="111"/>
      <c r="E1170" s="32"/>
      <c r="F1170"/>
    </row>
    <row r="1171" spans="1:6" s="33" customFormat="1" ht="15.75">
      <c r="A1171" s="158"/>
      <c r="B1171" s="148"/>
      <c r="C1171" s="111"/>
      <c r="D1171" s="111"/>
      <c r="E1171" s="32"/>
      <c r="F1171"/>
    </row>
    <row r="1172" spans="1:6" s="33" customFormat="1" ht="15.75">
      <c r="A1172" s="158"/>
      <c r="B1172" s="148"/>
      <c r="C1172" s="111"/>
      <c r="D1172" s="111"/>
      <c r="E1172" s="32"/>
      <c r="F1172"/>
    </row>
    <row r="1173" spans="1:6" s="33" customFormat="1" ht="15.75">
      <c r="A1173" s="158"/>
      <c r="B1173" s="148"/>
      <c r="C1173" s="111"/>
      <c r="D1173" s="111"/>
      <c r="E1173" s="32"/>
      <c r="F1173"/>
    </row>
    <row r="1174" spans="1:6" s="33" customFormat="1" ht="15.75">
      <c r="A1174" s="158"/>
      <c r="B1174" s="148"/>
      <c r="C1174" s="111"/>
      <c r="D1174" s="111"/>
      <c r="E1174" s="32"/>
      <c r="F1174"/>
    </row>
    <row r="1175" spans="1:6" s="33" customFormat="1" ht="15.75">
      <c r="A1175" s="158"/>
      <c r="B1175" s="148"/>
      <c r="C1175" s="111"/>
      <c r="D1175" s="111"/>
      <c r="E1175" s="32"/>
      <c r="F1175"/>
    </row>
    <row r="1176" spans="1:6" s="33" customFormat="1" ht="15.75">
      <c r="A1176" s="158"/>
      <c r="B1176" s="148"/>
      <c r="C1176" s="111"/>
      <c r="D1176" s="111"/>
      <c r="E1176" s="32"/>
      <c r="F1176"/>
    </row>
    <row r="1177" spans="1:6" s="33" customFormat="1" ht="15.75">
      <c r="A1177" s="158"/>
      <c r="B1177" s="148"/>
      <c r="C1177" s="111"/>
      <c r="D1177" s="111"/>
      <c r="E1177" s="32"/>
      <c r="F1177"/>
    </row>
    <row r="1178" spans="1:6" s="33" customFormat="1" ht="15.75">
      <c r="A1178" s="158"/>
      <c r="B1178" s="148"/>
      <c r="C1178" s="111"/>
      <c r="D1178" s="111"/>
      <c r="E1178" s="32"/>
      <c r="F1178"/>
    </row>
    <row r="1179" spans="1:6" s="33" customFormat="1" ht="15.75">
      <c r="A1179" s="158"/>
      <c r="B1179" s="148"/>
      <c r="C1179" s="111"/>
      <c r="D1179" s="111"/>
      <c r="E1179" s="32"/>
      <c r="F1179"/>
    </row>
    <row r="1180" spans="1:6" s="33" customFormat="1" ht="15.75">
      <c r="A1180" s="158"/>
      <c r="B1180" s="148"/>
      <c r="C1180" s="111"/>
      <c r="D1180" s="111"/>
      <c r="E1180" s="32"/>
      <c r="F1180"/>
    </row>
    <row r="1181" spans="1:6" s="33" customFormat="1" ht="15.75">
      <c r="A1181" s="158"/>
      <c r="B1181" s="148"/>
      <c r="C1181" s="111"/>
      <c r="D1181" s="111"/>
      <c r="E1181" s="32"/>
      <c r="F1181"/>
    </row>
    <row r="1182" spans="1:6" s="33" customFormat="1" ht="15.75">
      <c r="A1182" s="158"/>
      <c r="B1182" s="148"/>
      <c r="C1182" s="111"/>
      <c r="D1182" s="111"/>
      <c r="E1182" s="32"/>
      <c r="F1182"/>
    </row>
    <row r="1183" spans="1:6" s="33" customFormat="1" ht="15.75">
      <c r="A1183" s="158"/>
      <c r="B1183" s="148"/>
      <c r="C1183" s="111"/>
      <c r="D1183" s="111"/>
      <c r="E1183" s="32"/>
      <c r="F1183"/>
    </row>
    <row r="1184" spans="1:6" s="33" customFormat="1" ht="15.75">
      <c r="A1184" s="158"/>
      <c r="B1184" s="148"/>
      <c r="C1184" s="111"/>
      <c r="D1184" s="111"/>
      <c r="E1184" s="32"/>
      <c r="F1184"/>
    </row>
    <row r="1185" spans="1:6" s="33" customFormat="1" ht="15.75">
      <c r="A1185" s="158"/>
      <c r="B1185" s="148"/>
      <c r="C1185" s="111"/>
      <c r="D1185" s="111"/>
      <c r="E1185" s="32"/>
      <c r="F1185"/>
    </row>
    <row r="1186" spans="1:6" s="33" customFormat="1" ht="15.75">
      <c r="A1186" s="158"/>
      <c r="B1186" s="148"/>
      <c r="C1186" s="111"/>
      <c r="D1186" s="111"/>
      <c r="E1186" s="32"/>
      <c r="F1186"/>
    </row>
    <row r="1187" spans="1:6" s="33" customFormat="1" ht="15.75">
      <c r="A1187" s="158"/>
      <c r="B1187" s="148"/>
      <c r="C1187" s="111"/>
      <c r="D1187" s="111"/>
      <c r="E1187" s="32"/>
      <c r="F1187"/>
    </row>
    <row r="1188" spans="1:6" s="33" customFormat="1" ht="15.75">
      <c r="A1188" s="158"/>
      <c r="B1188" s="148"/>
      <c r="C1188" s="111"/>
      <c r="D1188" s="111"/>
      <c r="E1188" s="32"/>
      <c r="F1188"/>
    </row>
    <row r="1189" spans="1:6" s="33" customFormat="1" ht="15.75">
      <c r="A1189" s="158"/>
      <c r="B1189" s="148"/>
      <c r="C1189" s="111"/>
      <c r="D1189" s="111"/>
      <c r="E1189" s="32"/>
      <c r="F1189"/>
    </row>
    <row r="1190" spans="1:6" s="33" customFormat="1" ht="15.75">
      <c r="A1190" s="158"/>
      <c r="B1190" s="148"/>
      <c r="C1190" s="111"/>
      <c r="D1190" s="111"/>
      <c r="E1190" s="32"/>
      <c r="F1190"/>
    </row>
    <row r="1191" spans="1:6" s="33" customFormat="1" ht="15.75">
      <c r="A1191" s="158"/>
      <c r="B1191" s="148"/>
      <c r="C1191" s="111"/>
      <c r="D1191" s="111"/>
      <c r="E1191" s="32"/>
      <c r="F1191"/>
    </row>
    <row r="1192" spans="1:6" s="33" customFormat="1" ht="15.75">
      <c r="A1192" s="158"/>
      <c r="B1192" s="148"/>
      <c r="C1192" s="111"/>
      <c r="D1192" s="111"/>
      <c r="E1192" s="32"/>
      <c r="F1192"/>
    </row>
    <row r="1193" spans="1:6" s="33" customFormat="1" ht="15.75">
      <c r="A1193" s="158"/>
      <c r="B1193" s="148"/>
      <c r="C1193" s="111"/>
      <c r="D1193" s="111"/>
      <c r="E1193" s="32"/>
      <c r="F1193"/>
    </row>
    <row r="1194" spans="1:6" s="33" customFormat="1" ht="15.75">
      <c r="A1194" s="158"/>
      <c r="B1194" s="148"/>
      <c r="C1194" s="111"/>
      <c r="D1194" s="111"/>
      <c r="E1194" s="32"/>
      <c r="F1194"/>
    </row>
    <row r="1195" spans="1:6" s="33" customFormat="1" ht="15.75">
      <c r="A1195" s="158"/>
      <c r="B1195" s="148"/>
      <c r="C1195" s="111"/>
      <c r="D1195" s="111"/>
      <c r="E1195" s="32"/>
      <c r="F1195"/>
    </row>
    <row r="1196" spans="1:6" s="33" customFormat="1" ht="15.75">
      <c r="A1196" s="158"/>
      <c r="B1196" s="148"/>
      <c r="C1196" s="111"/>
      <c r="D1196" s="111"/>
      <c r="E1196" s="32"/>
      <c r="F1196"/>
    </row>
    <row r="1197" spans="1:6" s="33" customFormat="1" ht="15.75">
      <c r="A1197" s="158"/>
      <c r="B1197" s="148"/>
      <c r="C1197" s="111"/>
      <c r="D1197" s="111"/>
      <c r="E1197" s="32"/>
      <c r="F1197"/>
    </row>
    <row r="1198" spans="1:6" s="33" customFormat="1" ht="15.75">
      <c r="A1198" s="158"/>
      <c r="B1198" s="148"/>
      <c r="C1198" s="111"/>
      <c r="D1198" s="111"/>
      <c r="E1198" s="32"/>
      <c r="F1198"/>
    </row>
    <row r="1199" spans="1:6" s="33" customFormat="1" ht="15.75">
      <c r="A1199" s="158"/>
      <c r="B1199" s="148"/>
      <c r="C1199" s="111"/>
      <c r="D1199" s="111"/>
      <c r="E1199" s="32"/>
      <c r="F1199"/>
    </row>
    <row r="1200" spans="1:6" s="33" customFormat="1" ht="15.75">
      <c r="A1200" s="158"/>
      <c r="B1200" s="148"/>
      <c r="C1200" s="111"/>
      <c r="D1200" s="111"/>
      <c r="E1200" s="32"/>
      <c r="F1200"/>
    </row>
    <row r="1201" spans="1:6" s="33" customFormat="1" ht="15.75">
      <c r="A1201" s="158"/>
      <c r="B1201" s="148"/>
      <c r="C1201" s="111"/>
      <c r="D1201" s="111"/>
      <c r="E1201" s="32"/>
      <c r="F1201"/>
    </row>
    <row r="1202" spans="1:6" s="33" customFormat="1" ht="15.75">
      <c r="A1202" s="158"/>
      <c r="B1202" s="148"/>
      <c r="C1202" s="111"/>
      <c r="D1202" s="111"/>
      <c r="E1202" s="32"/>
      <c r="F1202"/>
    </row>
    <row r="1203" spans="1:6" s="33" customFormat="1" ht="15.75">
      <c r="A1203" s="158"/>
      <c r="B1203" s="148"/>
      <c r="C1203" s="111"/>
      <c r="D1203" s="111"/>
      <c r="E1203" s="32"/>
      <c r="F1203"/>
    </row>
    <row r="1204" spans="1:6" s="33" customFormat="1" ht="15.75">
      <c r="A1204" s="158"/>
      <c r="B1204" s="148"/>
      <c r="C1204" s="111"/>
      <c r="D1204" s="111"/>
      <c r="E1204" s="32"/>
      <c r="F1204"/>
    </row>
    <row r="1205" spans="1:6" s="33" customFormat="1" ht="15.75">
      <c r="A1205" s="158"/>
      <c r="B1205" s="148"/>
      <c r="C1205" s="111"/>
      <c r="D1205" s="111"/>
      <c r="E1205" s="32"/>
      <c r="F1205"/>
    </row>
    <row r="1206" spans="1:6" s="33" customFormat="1" ht="15.75">
      <c r="A1206" s="158"/>
      <c r="B1206" s="148"/>
      <c r="C1206" s="111"/>
      <c r="D1206" s="111"/>
      <c r="E1206" s="32"/>
      <c r="F1206"/>
    </row>
    <row r="1207" spans="1:6" s="33" customFormat="1" ht="15.75">
      <c r="A1207" s="158"/>
      <c r="B1207" s="148"/>
      <c r="C1207" s="111"/>
      <c r="D1207" s="111"/>
      <c r="E1207" s="32"/>
      <c r="F1207"/>
    </row>
    <row r="1208" spans="1:6" s="33" customFormat="1" ht="15.75">
      <c r="A1208" s="158"/>
      <c r="B1208" s="148"/>
      <c r="C1208" s="111"/>
      <c r="D1208" s="111"/>
      <c r="E1208" s="32"/>
      <c r="F1208"/>
    </row>
    <row r="1209" spans="1:6" s="33" customFormat="1" ht="15.75">
      <c r="A1209" s="158"/>
      <c r="B1209" s="148"/>
      <c r="C1209" s="111"/>
      <c r="D1209" s="111"/>
      <c r="E1209" s="32"/>
      <c r="F1209"/>
    </row>
    <row r="1210" spans="1:6" s="33" customFormat="1" ht="15.75">
      <c r="A1210" s="158"/>
      <c r="B1210" s="148"/>
      <c r="C1210" s="111"/>
      <c r="D1210" s="111"/>
      <c r="E1210" s="32"/>
      <c r="F1210"/>
    </row>
    <row r="1211" spans="1:6" s="33" customFormat="1" ht="15.75">
      <c r="A1211" s="158"/>
      <c r="B1211" s="148"/>
      <c r="C1211" s="111"/>
      <c r="D1211" s="111"/>
      <c r="E1211" s="32"/>
      <c r="F1211"/>
    </row>
    <row r="1212" spans="1:6" s="33" customFormat="1" ht="15.75">
      <c r="A1212" s="158"/>
      <c r="B1212" s="148"/>
      <c r="C1212" s="111"/>
      <c r="D1212" s="111"/>
      <c r="E1212" s="32"/>
      <c r="F1212"/>
    </row>
    <row r="1213" spans="1:6" s="33" customFormat="1" ht="15.75">
      <c r="A1213" s="158"/>
      <c r="B1213" s="148"/>
      <c r="C1213" s="111"/>
      <c r="D1213" s="111"/>
      <c r="E1213" s="32"/>
      <c r="F1213"/>
    </row>
    <row r="1214" spans="1:6" s="33" customFormat="1" ht="15.75">
      <c r="A1214" s="158"/>
      <c r="B1214" s="148"/>
      <c r="C1214" s="111"/>
      <c r="D1214" s="111"/>
      <c r="E1214" s="32"/>
      <c r="F1214"/>
    </row>
    <row r="1215" spans="1:6" s="33" customFormat="1" ht="15.75">
      <c r="A1215" s="158"/>
      <c r="B1215" s="148"/>
      <c r="C1215" s="111"/>
      <c r="D1215" s="111"/>
      <c r="E1215" s="32"/>
      <c r="F1215"/>
    </row>
    <row r="1216" spans="1:6" s="33" customFormat="1" ht="15.75">
      <c r="A1216" s="158"/>
      <c r="B1216" s="148"/>
      <c r="C1216" s="111"/>
      <c r="D1216" s="111"/>
      <c r="E1216" s="32"/>
      <c r="F1216"/>
    </row>
    <row r="1217" spans="1:6" s="33" customFormat="1" ht="15.75">
      <c r="A1217" s="158"/>
      <c r="B1217" s="148"/>
      <c r="C1217" s="111"/>
      <c r="D1217" s="111"/>
      <c r="E1217" s="32"/>
      <c r="F1217"/>
    </row>
    <row r="1218" spans="1:6" s="33" customFormat="1" ht="15.75">
      <c r="A1218" s="158"/>
      <c r="B1218" s="148"/>
      <c r="C1218" s="111"/>
      <c r="D1218" s="111"/>
      <c r="E1218" s="32"/>
      <c r="F1218"/>
    </row>
    <row r="1219" spans="1:6" s="33" customFormat="1" ht="15.75">
      <c r="A1219" s="158"/>
      <c r="B1219" s="148"/>
      <c r="C1219" s="111"/>
      <c r="D1219" s="111"/>
      <c r="E1219" s="32"/>
      <c r="F1219"/>
    </row>
    <row r="1220" spans="1:6" s="33" customFormat="1" ht="15.75">
      <c r="A1220" s="158"/>
      <c r="B1220" s="148"/>
      <c r="C1220" s="111"/>
      <c r="D1220" s="111"/>
      <c r="E1220" s="32"/>
      <c r="F1220"/>
    </row>
    <row r="1221" spans="1:6" s="33" customFormat="1" ht="15.75">
      <c r="A1221" s="158"/>
      <c r="B1221" s="148"/>
      <c r="C1221" s="111"/>
      <c r="D1221" s="111"/>
      <c r="E1221" s="32"/>
      <c r="F1221"/>
    </row>
    <row r="1222" spans="1:6" s="33" customFormat="1" ht="15.75">
      <c r="A1222" s="158"/>
      <c r="B1222" s="148"/>
      <c r="C1222" s="111"/>
      <c r="D1222" s="111"/>
      <c r="E1222" s="32"/>
      <c r="F1222"/>
    </row>
    <row r="1223" spans="1:6" s="33" customFormat="1" ht="15.75">
      <c r="A1223" s="158"/>
      <c r="B1223" s="148"/>
      <c r="C1223" s="111"/>
      <c r="D1223" s="111"/>
      <c r="E1223" s="32"/>
      <c r="F1223"/>
    </row>
    <row r="1224" spans="1:6" s="33" customFormat="1" ht="15.75">
      <c r="A1224" s="158"/>
      <c r="B1224" s="148"/>
      <c r="C1224" s="111"/>
      <c r="D1224" s="111"/>
      <c r="E1224" s="32"/>
      <c r="F1224"/>
    </row>
    <row r="1225" spans="1:6" s="33" customFormat="1" ht="15.75">
      <c r="A1225" s="158"/>
      <c r="B1225" s="148"/>
      <c r="C1225" s="111"/>
      <c r="D1225" s="111"/>
      <c r="E1225" s="32"/>
      <c r="F1225"/>
    </row>
    <row r="1226" spans="1:6" s="33" customFormat="1" ht="15.75">
      <c r="A1226" s="158"/>
      <c r="B1226" s="148"/>
      <c r="C1226" s="111"/>
      <c r="D1226" s="111"/>
      <c r="E1226" s="32"/>
      <c r="F1226"/>
    </row>
    <row r="1227" spans="1:6" s="33" customFormat="1" ht="15.75">
      <c r="A1227" s="158"/>
      <c r="B1227" s="148"/>
      <c r="C1227" s="111"/>
      <c r="D1227" s="111"/>
      <c r="E1227" s="32"/>
      <c r="F1227"/>
    </row>
    <row r="1228" spans="1:6" s="33" customFormat="1" ht="15.75">
      <c r="A1228" s="158"/>
      <c r="B1228" s="148"/>
      <c r="C1228" s="111"/>
      <c r="D1228" s="111"/>
      <c r="E1228" s="32"/>
      <c r="F1228"/>
    </row>
    <row r="1229" spans="1:6" s="33" customFormat="1" ht="15.75">
      <c r="A1229" s="158"/>
      <c r="B1229" s="148"/>
      <c r="C1229" s="111"/>
      <c r="D1229" s="111"/>
      <c r="E1229" s="32"/>
      <c r="F1229"/>
    </row>
    <row r="1230" spans="1:6" s="33" customFormat="1" ht="15.75">
      <c r="A1230" s="158"/>
      <c r="B1230" s="148"/>
      <c r="C1230" s="111"/>
      <c r="D1230" s="111"/>
      <c r="E1230" s="32"/>
      <c r="F1230"/>
    </row>
    <row r="1231" spans="1:6" s="33" customFormat="1" ht="15.75">
      <c r="A1231" s="158"/>
      <c r="B1231" s="148"/>
      <c r="C1231" s="111"/>
      <c r="D1231" s="111"/>
      <c r="E1231" s="32"/>
      <c r="F1231"/>
    </row>
    <row r="1232" spans="1:6" s="33" customFormat="1" ht="15.75">
      <c r="A1232" s="158"/>
      <c r="B1232" s="148"/>
      <c r="C1232" s="111"/>
      <c r="D1232" s="111"/>
      <c r="E1232" s="32"/>
      <c r="F1232"/>
    </row>
    <row r="1233" spans="1:6" s="33" customFormat="1" ht="15.75">
      <c r="A1233" s="158"/>
      <c r="B1233" s="148"/>
      <c r="C1233" s="111"/>
      <c r="D1233" s="111"/>
      <c r="E1233" s="32"/>
      <c r="F1233"/>
    </row>
    <row r="1234" spans="1:6" s="33" customFormat="1" ht="15.75">
      <c r="A1234" s="158"/>
      <c r="B1234" s="148"/>
      <c r="C1234" s="111"/>
      <c r="D1234" s="111"/>
      <c r="E1234" s="32"/>
      <c r="F1234"/>
    </row>
    <row r="1235" spans="1:6" s="33" customFormat="1" ht="15.75">
      <c r="A1235" s="158"/>
      <c r="B1235" s="148"/>
      <c r="C1235" s="111"/>
      <c r="D1235" s="111"/>
      <c r="E1235" s="32"/>
      <c r="F1235"/>
    </row>
    <row r="1236" spans="1:6" s="33" customFormat="1" ht="15.75">
      <c r="A1236" s="158"/>
      <c r="B1236" s="148"/>
      <c r="C1236" s="111"/>
      <c r="D1236" s="111"/>
      <c r="E1236" s="32"/>
      <c r="F1236"/>
    </row>
    <row r="1237" spans="1:6" s="33" customFormat="1" ht="15.75">
      <c r="A1237" s="158"/>
      <c r="B1237" s="148"/>
      <c r="C1237" s="111"/>
      <c r="D1237" s="111"/>
      <c r="E1237" s="32"/>
      <c r="F1237"/>
    </row>
    <row r="1238" spans="1:6" s="33" customFormat="1" ht="15.75">
      <c r="A1238" s="158"/>
      <c r="B1238" s="148"/>
      <c r="C1238" s="111"/>
      <c r="D1238" s="111"/>
      <c r="E1238" s="32"/>
      <c r="F1238"/>
    </row>
    <row r="1239" spans="1:6" s="33" customFormat="1" ht="15.75">
      <c r="A1239" s="158"/>
      <c r="B1239" s="148"/>
      <c r="C1239" s="111"/>
      <c r="D1239" s="111"/>
      <c r="E1239" s="32"/>
      <c r="F1239"/>
    </row>
    <row r="1240" spans="1:6" s="33" customFormat="1" ht="15.75">
      <c r="A1240" s="158"/>
      <c r="B1240" s="148"/>
      <c r="C1240" s="111"/>
      <c r="D1240" s="111"/>
      <c r="E1240" s="32"/>
      <c r="F1240"/>
    </row>
    <row r="1241" spans="1:6" s="33" customFormat="1" ht="15.75">
      <c r="A1241" s="158"/>
      <c r="B1241" s="148"/>
      <c r="C1241" s="111"/>
      <c r="D1241" s="111"/>
      <c r="E1241" s="32"/>
      <c r="F1241"/>
    </row>
    <row r="1242" spans="1:6" s="33" customFormat="1" ht="15.75">
      <c r="A1242" s="158"/>
      <c r="B1242" s="148"/>
      <c r="C1242" s="111"/>
      <c r="D1242" s="111"/>
      <c r="E1242" s="32"/>
      <c r="F1242"/>
    </row>
    <row r="1243" spans="1:6" s="33" customFormat="1" ht="15.75">
      <c r="A1243" s="158"/>
      <c r="B1243" s="148"/>
      <c r="C1243" s="111"/>
      <c r="D1243" s="111"/>
      <c r="E1243" s="32"/>
      <c r="F1243"/>
    </row>
    <row r="1244" spans="1:6" s="33" customFormat="1" ht="15.75">
      <c r="A1244" s="158"/>
      <c r="B1244" s="148"/>
      <c r="C1244" s="111"/>
      <c r="D1244" s="111"/>
      <c r="E1244" s="32"/>
      <c r="F1244"/>
    </row>
    <row r="1245" spans="1:6" s="33" customFormat="1" ht="15.75">
      <c r="A1245" s="158"/>
      <c r="B1245" s="148"/>
      <c r="C1245" s="111"/>
      <c r="D1245" s="111"/>
      <c r="E1245" s="32"/>
      <c r="F1245"/>
    </row>
    <row r="1246" spans="1:6" s="33" customFormat="1" ht="15.75">
      <c r="A1246" s="158"/>
      <c r="B1246" s="148"/>
      <c r="C1246" s="111"/>
      <c r="D1246" s="111"/>
      <c r="E1246" s="32"/>
      <c r="F1246"/>
    </row>
    <row r="1247" spans="1:6" s="33" customFormat="1" ht="15.75">
      <c r="A1247" s="158"/>
      <c r="B1247" s="148"/>
      <c r="C1247" s="111"/>
      <c r="D1247" s="111"/>
      <c r="E1247" s="32"/>
      <c r="F1247"/>
    </row>
    <row r="1248" spans="1:6" s="33" customFormat="1" ht="15.75">
      <c r="A1248" s="158"/>
      <c r="B1248" s="148"/>
      <c r="C1248" s="111"/>
      <c r="D1248" s="111"/>
      <c r="E1248" s="32"/>
      <c r="F1248"/>
    </row>
    <row r="1249" spans="1:6" s="33" customFormat="1" ht="15.75">
      <c r="A1249" s="158"/>
      <c r="B1249" s="148"/>
      <c r="C1249" s="111"/>
      <c r="D1249" s="111"/>
      <c r="E1249" s="32"/>
      <c r="F1249"/>
    </row>
    <row r="1250" spans="1:6" s="33" customFormat="1" ht="15.75">
      <c r="A1250" s="158"/>
      <c r="B1250" s="148"/>
      <c r="C1250" s="111"/>
      <c r="D1250" s="111"/>
      <c r="E1250" s="32"/>
      <c r="F1250"/>
    </row>
    <row r="1251" spans="1:6" s="33" customFormat="1" ht="15.75">
      <c r="A1251" s="158"/>
      <c r="B1251" s="148"/>
      <c r="C1251" s="111"/>
      <c r="D1251" s="111"/>
      <c r="E1251" s="32"/>
      <c r="F1251"/>
    </row>
    <row r="1252" spans="1:6" s="33" customFormat="1" ht="15.75">
      <c r="A1252" s="158"/>
      <c r="B1252" s="148"/>
      <c r="C1252" s="111"/>
      <c r="D1252" s="111"/>
      <c r="E1252" s="32"/>
      <c r="F1252"/>
    </row>
    <row r="1253" spans="1:6" s="33" customFormat="1" ht="15.75">
      <c r="A1253" s="158"/>
      <c r="B1253" s="148"/>
      <c r="C1253" s="111"/>
      <c r="D1253" s="111"/>
      <c r="E1253" s="32"/>
      <c r="F1253"/>
    </row>
    <row r="1254" spans="1:6" s="33" customFormat="1" ht="15.75">
      <c r="A1254" s="158"/>
      <c r="B1254" s="148"/>
      <c r="C1254" s="111"/>
      <c r="D1254" s="111"/>
      <c r="E1254" s="32"/>
      <c r="F1254"/>
    </row>
    <row r="1255" spans="1:6" s="33" customFormat="1" ht="15.75">
      <c r="A1255" s="158"/>
      <c r="B1255" s="148"/>
      <c r="C1255" s="111"/>
      <c r="D1255" s="111"/>
      <c r="E1255" s="32"/>
      <c r="F1255"/>
    </row>
    <row r="1256" spans="1:6" s="33" customFormat="1" ht="15.75">
      <c r="A1256" s="158"/>
      <c r="B1256" s="148"/>
      <c r="C1256" s="111"/>
      <c r="D1256" s="111"/>
      <c r="E1256" s="32"/>
      <c r="F1256"/>
    </row>
    <row r="1257" spans="1:6" s="33" customFormat="1" ht="15.75">
      <c r="A1257" s="158"/>
      <c r="B1257" s="148"/>
      <c r="C1257" s="111"/>
      <c r="D1257" s="111"/>
      <c r="E1257" s="32"/>
      <c r="F1257"/>
    </row>
    <row r="1258" spans="1:6" s="33" customFormat="1" ht="15.75">
      <c r="A1258" s="158"/>
      <c r="B1258" s="148"/>
      <c r="C1258" s="111"/>
      <c r="D1258" s="111"/>
      <c r="E1258" s="32"/>
      <c r="F1258"/>
    </row>
    <row r="1259" spans="1:6" s="33" customFormat="1" ht="15.75">
      <c r="A1259" s="158"/>
      <c r="B1259" s="148"/>
      <c r="C1259" s="111"/>
      <c r="D1259" s="111"/>
      <c r="E1259" s="32"/>
      <c r="F1259"/>
    </row>
    <row r="1260" spans="1:6" s="33" customFormat="1" ht="15.75">
      <c r="A1260" s="158"/>
      <c r="B1260" s="148"/>
      <c r="C1260" s="111"/>
      <c r="D1260" s="111"/>
      <c r="E1260" s="32"/>
      <c r="F1260"/>
    </row>
    <row r="1261" spans="1:6" s="33" customFormat="1" ht="15.75">
      <c r="A1261" s="158"/>
      <c r="B1261" s="148"/>
      <c r="C1261" s="111"/>
      <c r="D1261" s="111"/>
      <c r="E1261" s="32"/>
      <c r="F1261"/>
    </row>
    <row r="1262" spans="1:6" s="33" customFormat="1" ht="15.75">
      <c r="A1262" s="158"/>
      <c r="B1262" s="148"/>
      <c r="C1262" s="111"/>
      <c r="D1262" s="111"/>
      <c r="E1262" s="32"/>
      <c r="F1262"/>
    </row>
    <row r="1263" spans="1:6" s="33" customFormat="1" ht="15.75">
      <c r="A1263" s="158"/>
      <c r="B1263" s="148"/>
      <c r="C1263" s="111"/>
      <c r="D1263" s="111"/>
      <c r="E1263" s="32"/>
      <c r="F1263"/>
    </row>
    <row r="1264" spans="1:6" s="33" customFormat="1" ht="15.75">
      <c r="A1264" s="158"/>
      <c r="B1264" s="148"/>
      <c r="C1264" s="111"/>
      <c r="D1264" s="111"/>
      <c r="E1264" s="32"/>
      <c r="F1264"/>
    </row>
    <row r="1265" spans="1:6" s="33" customFormat="1" ht="15.75">
      <c r="A1265" s="158"/>
      <c r="B1265" s="148"/>
      <c r="C1265" s="111"/>
      <c r="D1265" s="111"/>
      <c r="E1265" s="32"/>
      <c r="F1265"/>
    </row>
    <row r="1266" spans="1:6" s="33" customFormat="1" ht="15.75">
      <c r="A1266" s="158"/>
      <c r="B1266" s="148"/>
      <c r="C1266" s="111"/>
      <c r="D1266" s="111"/>
      <c r="E1266" s="32"/>
      <c r="F1266"/>
    </row>
    <row r="1267" spans="1:6" s="33" customFormat="1" ht="15.75">
      <c r="A1267" s="158"/>
      <c r="B1267" s="148"/>
      <c r="C1267" s="111"/>
      <c r="D1267" s="111"/>
      <c r="E1267" s="32"/>
      <c r="F1267"/>
    </row>
    <row r="1268" spans="1:6" s="33" customFormat="1" ht="15.75">
      <c r="A1268" s="158"/>
      <c r="B1268" s="148"/>
      <c r="C1268" s="111"/>
      <c r="D1268" s="111"/>
      <c r="E1268" s="32"/>
      <c r="F1268"/>
    </row>
    <row r="1269" spans="1:6" s="33" customFormat="1" ht="15.75">
      <c r="A1269" s="158"/>
      <c r="B1269" s="148"/>
      <c r="C1269" s="111"/>
      <c r="D1269" s="111"/>
      <c r="E1269" s="32"/>
      <c r="F1269"/>
    </row>
    <row r="1270" spans="1:6" s="33" customFormat="1" ht="15.75">
      <c r="A1270" s="158"/>
      <c r="B1270" s="148"/>
      <c r="C1270" s="111"/>
      <c r="D1270" s="111"/>
      <c r="E1270" s="32"/>
      <c r="F1270"/>
    </row>
    <row r="1271" spans="1:6" s="33" customFormat="1" ht="15.75">
      <c r="A1271" s="158"/>
      <c r="B1271" s="148"/>
      <c r="C1271" s="111"/>
      <c r="D1271" s="111"/>
      <c r="E1271" s="32"/>
      <c r="F1271"/>
    </row>
    <row r="1272" spans="1:6" s="33" customFormat="1" ht="15.75">
      <c r="A1272" s="158"/>
      <c r="B1272" s="148"/>
      <c r="C1272" s="111"/>
      <c r="D1272" s="111"/>
      <c r="E1272" s="32"/>
      <c r="F1272"/>
    </row>
    <row r="1273" spans="1:6" s="33" customFormat="1" ht="15.75">
      <c r="A1273" s="158"/>
      <c r="B1273" s="148"/>
      <c r="C1273" s="111"/>
      <c r="D1273" s="111"/>
      <c r="E1273" s="32"/>
      <c r="F1273"/>
    </row>
    <row r="1274" spans="1:6" s="33" customFormat="1" ht="15.75">
      <c r="A1274" s="158"/>
      <c r="B1274" s="148"/>
      <c r="C1274" s="111"/>
      <c r="D1274" s="111"/>
      <c r="E1274" s="32"/>
      <c r="F1274"/>
    </row>
    <row r="1275" spans="1:6" s="33" customFormat="1" ht="15.75">
      <c r="A1275" s="158"/>
      <c r="B1275" s="148"/>
      <c r="C1275" s="111"/>
      <c r="D1275" s="111"/>
      <c r="E1275" s="32"/>
      <c r="F1275"/>
    </row>
    <row r="1276" spans="1:6" s="33" customFormat="1" ht="15.75">
      <c r="A1276" s="158"/>
      <c r="B1276" s="148"/>
      <c r="C1276" s="111"/>
      <c r="D1276" s="111"/>
      <c r="E1276" s="32"/>
      <c r="F1276"/>
    </row>
    <row r="1277" spans="1:6" s="33" customFormat="1" ht="15.75">
      <c r="A1277" s="158"/>
      <c r="B1277" s="148"/>
      <c r="C1277" s="111"/>
      <c r="D1277" s="111"/>
      <c r="E1277" s="32"/>
      <c r="F1277"/>
    </row>
    <row r="1278" spans="1:6" s="33" customFormat="1" ht="15.75">
      <c r="A1278" s="158"/>
      <c r="B1278" s="148"/>
      <c r="C1278" s="111"/>
      <c r="D1278" s="111"/>
      <c r="E1278" s="32"/>
      <c r="F1278"/>
    </row>
    <row r="1279" spans="1:6" s="33" customFormat="1" ht="15.75">
      <c r="A1279" s="158"/>
      <c r="B1279" s="148"/>
      <c r="C1279" s="111"/>
      <c r="D1279" s="111"/>
      <c r="E1279" s="32"/>
      <c r="F1279"/>
    </row>
    <row r="1280" spans="1:6" s="33" customFormat="1" ht="15.75">
      <c r="A1280" s="158"/>
      <c r="B1280" s="148"/>
      <c r="C1280" s="111"/>
      <c r="D1280" s="111"/>
      <c r="E1280" s="32"/>
      <c r="F1280"/>
    </row>
    <row r="1281" spans="1:6" s="33" customFormat="1" ht="15.75">
      <c r="A1281" s="158"/>
      <c r="B1281" s="148"/>
      <c r="C1281" s="111"/>
      <c r="D1281" s="111"/>
      <c r="E1281" s="32"/>
      <c r="F1281"/>
    </row>
    <row r="1282" spans="1:6" s="33" customFormat="1" ht="15.75">
      <c r="A1282" s="158"/>
      <c r="B1282" s="148"/>
      <c r="C1282" s="111"/>
      <c r="D1282" s="111"/>
      <c r="E1282" s="32"/>
      <c r="F1282"/>
    </row>
    <row r="1283" spans="1:6" s="33" customFormat="1" ht="15.75">
      <c r="A1283" s="158"/>
      <c r="B1283" s="148"/>
      <c r="C1283" s="111"/>
      <c r="D1283" s="111"/>
      <c r="E1283" s="32"/>
      <c r="F1283"/>
    </row>
    <row r="1284" spans="1:6" s="33" customFormat="1" ht="15.75">
      <c r="A1284" s="158"/>
      <c r="B1284" s="148"/>
      <c r="C1284" s="111"/>
      <c r="D1284" s="111"/>
      <c r="E1284" s="32"/>
      <c r="F1284"/>
    </row>
    <row r="1285" spans="1:6" s="33" customFormat="1" ht="15.75">
      <c r="A1285" s="158"/>
      <c r="B1285" s="148"/>
      <c r="C1285" s="111"/>
      <c r="D1285" s="111"/>
      <c r="E1285" s="32"/>
      <c r="F1285"/>
    </row>
    <row r="1286" spans="1:6" s="33" customFormat="1" ht="15.75">
      <c r="A1286" s="158"/>
      <c r="B1286" s="148"/>
      <c r="C1286" s="111"/>
      <c r="D1286" s="111"/>
      <c r="E1286" s="32"/>
      <c r="F1286"/>
    </row>
    <row r="1287" spans="1:6" s="33" customFormat="1" ht="15.75">
      <c r="A1287" s="158"/>
      <c r="B1287" s="148"/>
      <c r="C1287" s="111"/>
      <c r="D1287" s="111"/>
      <c r="E1287" s="32"/>
      <c r="F1287"/>
    </row>
    <row r="1288" spans="1:6" s="33" customFormat="1" ht="15.75">
      <c r="A1288" s="158"/>
      <c r="B1288" s="148"/>
      <c r="C1288" s="111"/>
      <c r="D1288" s="111"/>
      <c r="E1288" s="32"/>
      <c r="F1288"/>
    </row>
    <row r="1289" spans="1:6" s="33" customFormat="1" ht="15.75">
      <c r="A1289" s="158"/>
      <c r="B1289" s="148"/>
      <c r="C1289" s="111"/>
      <c r="D1289" s="111"/>
      <c r="E1289" s="32"/>
      <c r="F1289"/>
    </row>
    <row r="1290" spans="1:6" s="33" customFormat="1" ht="15.75">
      <c r="A1290" s="158"/>
      <c r="B1290" s="148"/>
      <c r="C1290" s="111"/>
      <c r="D1290" s="111"/>
      <c r="E1290" s="32"/>
      <c r="F1290"/>
    </row>
    <row r="1291" spans="1:6" s="33" customFormat="1" ht="15.75">
      <c r="A1291" s="158"/>
      <c r="B1291" s="148"/>
      <c r="C1291" s="111"/>
      <c r="D1291" s="111"/>
      <c r="E1291" s="32"/>
      <c r="F1291"/>
    </row>
    <row r="1292" spans="1:6" s="33" customFormat="1" ht="15.75">
      <c r="A1292" s="158"/>
      <c r="B1292" s="148"/>
      <c r="C1292" s="111"/>
      <c r="D1292" s="111"/>
      <c r="E1292" s="32"/>
      <c r="F1292"/>
    </row>
    <row r="1293" spans="1:6" s="33" customFormat="1" ht="15.75">
      <c r="A1293" s="158"/>
      <c r="B1293" s="148"/>
      <c r="C1293" s="111"/>
      <c r="D1293" s="111"/>
      <c r="E1293" s="32"/>
      <c r="F1293"/>
    </row>
    <row r="1294" spans="1:6" s="33" customFormat="1" ht="15.75">
      <c r="A1294" s="158"/>
      <c r="B1294" s="148"/>
      <c r="C1294" s="111"/>
      <c r="D1294" s="111"/>
      <c r="E1294" s="32"/>
      <c r="F1294"/>
    </row>
    <row r="1295" spans="1:6" s="33" customFormat="1" ht="15.75">
      <c r="A1295" s="158"/>
      <c r="B1295" s="148"/>
      <c r="C1295" s="111"/>
      <c r="D1295" s="111"/>
      <c r="E1295" s="32"/>
      <c r="F1295"/>
    </row>
    <row r="1296" spans="1:6" s="33" customFormat="1" ht="15.75">
      <c r="A1296" s="158"/>
      <c r="B1296" s="148"/>
      <c r="C1296" s="111"/>
      <c r="D1296" s="111"/>
      <c r="E1296" s="32"/>
      <c r="F1296"/>
    </row>
    <row r="1297" spans="1:6" s="33" customFormat="1" ht="15.75">
      <c r="A1297" s="158"/>
      <c r="B1297" s="148"/>
      <c r="C1297" s="111"/>
      <c r="D1297" s="111"/>
      <c r="E1297" s="32"/>
      <c r="F1297"/>
    </row>
    <row r="1298" spans="1:6" s="33" customFormat="1" ht="15.75">
      <c r="A1298" s="158"/>
      <c r="B1298" s="148"/>
      <c r="C1298" s="111"/>
      <c r="D1298" s="111"/>
      <c r="E1298" s="32"/>
      <c r="F1298"/>
    </row>
    <row r="1299" spans="1:6" s="33" customFormat="1" ht="15.75">
      <c r="A1299" s="158"/>
      <c r="B1299" s="148"/>
      <c r="C1299" s="111"/>
      <c r="D1299" s="111"/>
      <c r="E1299" s="32"/>
      <c r="F1299"/>
    </row>
    <row r="1300" spans="1:6" s="33" customFormat="1" ht="15.75">
      <c r="A1300" s="158"/>
      <c r="B1300" s="148"/>
      <c r="C1300" s="111"/>
      <c r="D1300" s="111"/>
      <c r="E1300" s="32"/>
      <c r="F1300"/>
    </row>
    <row r="1301" spans="1:6" s="33" customFormat="1" ht="15.75">
      <c r="A1301" s="158"/>
      <c r="B1301" s="148"/>
      <c r="C1301" s="111"/>
      <c r="D1301" s="111"/>
      <c r="E1301" s="32"/>
      <c r="F1301"/>
    </row>
    <row r="1302" spans="1:6" s="33" customFormat="1" ht="15.75">
      <c r="A1302" s="158"/>
      <c r="B1302" s="148"/>
      <c r="C1302" s="111"/>
      <c r="D1302" s="111"/>
      <c r="E1302" s="32"/>
      <c r="F1302"/>
    </row>
    <row r="1303" spans="1:6" s="33" customFormat="1" ht="15.75">
      <c r="A1303" s="158"/>
      <c r="B1303" s="148"/>
      <c r="C1303" s="111"/>
      <c r="D1303" s="111"/>
      <c r="E1303" s="32"/>
      <c r="F1303"/>
    </row>
    <row r="1304" spans="1:6" s="33" customFormat="1" ht="15.75">
      <c r="A1304" s="158"/>
      <c r="B1304" s="148"/>
      <c r="C1304" s="111"/>
      <c r="D1304" s="111"/>
      <c r="E1304" s="32"/>
      <c r="F1304"/>
    </row>
    <row r="1305" spans="1:6" s="33" customFormat="1" ht="15.75">
      <c r="A1305" s="158"/>
      <c r="B1305" s="148"/>
      <c r="C1305" s="111"/>
      <c r="D1305" s="111"/>
      <c r="E1305" s="32"/>
      <c r="F1305"/>
    </row>
    <row r="1306" spans="1:6" s="33" customFormat="1" ht="15.75">
      <c r="A1306" s="158"/>
      <c r="B1306" s="148"/>
      <c r="C1306" s="111"/>
      <c r="D1306" s="111"/>
      <c r="E1306" s="32"/>
      <c r="F1306"/>
    </row>
    <row r="1307" spans="1:6" s="33" customFormat="1" ht="15.75">
      <c r="A1307" s="158"/>
      <c r="B1307" s="148"/>
      <c r="C1307" s="111"/>
      <c r="D1307" s="111"/>
      <c r="E1307" s="32"/>
      <c r="F1307"/>
    </row>
    <row r="1308" spans="1:6" s="33" customFormat="1" ht="15.75">
      <c r="A1308" s="158"/>
      <c r="B1308" s="148"/>
      <c r="C1308" s="111"/>
      <c r="D1308" s="111"/>
      <c r="E1308" s="32"/>
      <c r="F1308"/>
    </row>
    <row r="1309" spans="1:6" s="33" customFormat="1" ht="15.75">
      <c r="A1309" s="158"/>
      <c r="B1309" s="148"/>
      <c r="C1309" s="111"/>
      <c r="D1309" s="111"/>
      <c r="E1309" s="32"/>
      <c r="F1309"/>
    </row>
    <row r="1310" spans="1:6" s="33" customFormat="1" ht="15.75">
      <c r="A1310" s="158"/>
      <c r="B1310" s="148"/>
      <c r="C1310" s="111"/>
      <c r="D1310" s="111"/>
      <c r="E1310" s="32"/>
      <c r="F1310"/>
    </row>
    <row r="1311" spans="1:6" s="33" customFormat="1" ht="15.75">
      <c r="A1311" s="158"/>
      <c r="B1311" s="148"/>
      <c r="C1311" s="111"/>
      <c r="D1311" s="111"/>
      <c r="E1311" s="32"/>
      <c r="F1311"/>
    </row>
    <row r="1312" spans="1:6" s="33" customFormat="1" ht="15.75">
      <c r="A1312" s="158"/>
      <c r="B1312" s="148"/>
      <c r="C1312" s="111"/>
      <c r="D1312" s="111"/>
      <c r="E1312" s="32"/>
      <c r="F1312"/>
    </row>
    <row r="1313" spans="1:6" s="33" customFormat="1" ht="15.75">
      <c r="A1313" s="158"/>
      <c r="B1313" s="148"/>
      <c r="C1313" s="111"/>
      <c r="D1313" s="111"/>
      <c r="E1313" s="32"/>
      <c r="F1313"/>
    </row>
    <row r="1314" spans="1:6" s="33" customFormat="1" ht="15.75">
      <c r="A1314" s="158"/>
      <c r="B1314" s="148"/>
      <c r="C1314" s="111"/>
      <c r="D1314" s="111"/>
      <c r="E1314" s="32"/>
      <c r="F1314"/>
    </row>
    <row r="1315" spans="1:6" s="33" customFormat="1" ht="15.75">
      <c r="A1315" s="158"/>
      <c r="B1315" s="148"/>
      <c r="C1315" s="111"/>
      <c r="D1315" s="111"/>
      <c r="E1315" s="32"/>
      <c r="F1315"/>
    </row>
    <row r="1316" spans="1:6" s="33" customFormat="1" ht="15.75">
      <c r="A1316" s="158"/>
      <c r="B1316" s="148"/>
      <c r="C1316" s="111"/>
      <c r="D1316" s="111"/>
      <c r="E1316" s="32"/>
      <c r="F1316"/>
    </row>
    <row r="1317" spans="1:6" s="33" customFormat="1" ht="15.75">
      <c r="A1317" s="158"/>
      <c r="B1317" s="148"/>
      <c r="C1317" s="111"/>
      <c r="D1317" s="111"/>
      <c r="E1317" s="32"/>
      <c r="F1317"/>
    </row>
    <row r="1318" spans="1:6" s="33" customFormat="1" ht="15.75">
      <c r="A1318" s="158"/>
      <c r="B1318" s="148"/>
      <c r="C1318" s="111"/>
      <c r="D1318" s="111"/>
      <c r="E1318" s="32"/>
      <c r="F1318"/>
    </row>
    <row r="1319" spans="1:6" s="33" customFormat="1" ht="15.75">
      <c r="A1319" s="158"/>
      <c r="B1319" s="148"/>
      <c r="C1319" s="111"/>
      <c r="D1319" s="111"/>
      <c r="E1319" s="32"/>
      <c r="F1319"/>
    </row>
    <row r="1320" spans="1:6" s="33" customFormat="1" ht="15.75">
      <c r="A1320" s="158"/>
      <c r="B1320" s="148"/>
      <c r="C1320" s="111"/>
      <c r="D1320" s="111"/>
      <c r="E1320" s="32"/>
      <c r="F1320"/>
    </row>
    <row r="1321" spans="1:6" s="33" customFormat="1" ht="15.75">
      <c r="A1321" s="158"/>
      <c r="B1321" s="148"/>
      <c r="C1321" s="111"/>
      <c r="D1321" s="111"/>
      <c r="E1321" s="32"/>
      <c r="F1321"/>
    </row>
    <row r="1322" spans="1:6" s="33" customFormat="1" ht="15.75">
      <c r="A1322" s="158"/>
      <c r="B1322" s="148"/>
      <c r="C1322" s="111"/>
      <c r="D1322" s="111"/>
      <c r="E1322" s="32"/>
      <c r="F1322"/>
    </row>
    <row r="1323" spans="1:6" s="33" customFormat="1" ht="15.75">
      <c r="A1323" s="158"/>
      <c r="B1323" s="148"/>
      <c r="C1323" s="111"/>
      <c r="D1323" s="111"/>
      <c r="E1323" s="32"/>
      <c r="F1323"/>
    </row>
    <row r="1324" spans="1:6" s="33" customFormat="1" ht="15.75">
      <c r="A1324" s="158"/>
      <c r="B1324" s="148"/>
      <c r="C1324" s="111"/>
      <c r="D1324" s="111"/>
      <c r="E1324" s="32"/>
      <c r="F1324"/>
    </row>
    <row r="1325" spans="1:6" s="33" customFormat="1" ht="15.75">
      <c r="A1325" s="158"/>
      <c r="B1325" s="148"/>
      <c r="C1325" s="111"/>
      <c r="D1325" s="111"/>
      <c r="E1325" s="32"/>
      <c r="F1325"/>
    </row>
    <row r="1326" spans="1:6" s="33" customFormat="1" ht="15.75">
      <c r="A1326" s="158"/>
      <c r="B1326" s="148"/>
      <c r="C1326" s="111"/>
      <c r="D1326" s="111"/>
      <c r="E1326" s="32"/>
      <c r="F1326"/>
    </row>
    <row r="1327" spans="1:6" s="33" customFormat="1" ht="15.75">
      <c r="A1327" s="158"/>
      <c r="B1327" s="148"/>
      <c r="C1327" s="111"/>
      <c r="D1327" s="111"/>
      <c r="E1327" s="32"/>
      <c r="F1327"/>
    </row>
    <row r="1328" spans="1:6" s="33" customFormat="1" ht="15.75">
      <c r="A1328" s="158"/>
      <c r="B1328" s="148"/>
      <c r="C1328" s="111"/>
      <c r="D1328" s="111"/>
      <c r="E1328" s="32"/>
      <c r="F1328"/>
    </row>
    <row r="1329" spans="1:6" s="33" customFormat="1" ht="15.75">
      <c r="A1329" s="158"/>
      <c r="B1329" s="148"/>
      <c r="C1329" s="111"/>
      <c r="D1329" s="111"/>
      <c r="E1329" s="32"/>
      <c r="F1329"/>
    </row>
    <row r="1330" spans="1:6" s="33" customFormat="1" ht="15.75">
      <c r="A1330" s="158"/>
      <c r="B1330" s="148"/>
      <c r="C1330" s="111"/>
      <c r="D1330" s="111"/>
      <c r="E1330" s="32"/>
      <c r="F1330"/>
    </row>
    <row r="1331" spans="1:6" s="33" customFormat="1" ht="15.75">
      <c r="A1331" s="158"/>
      <c r="B1331" s="148"/>
      <c r="C1331" s="111"/>
      <c r="D1331" s="111"/>
      <c r="E1331" s="32"/>
      <c r="F1331"/>
    </row>
    <row r="1332" spans="1:6" s="33" customFormat="1" ht="15.75">
      <c r="A1332" s="158"/>
      <c r="B1332" s="148"/>
      <c r="C1332" s="111"/>
      <c r="D1332" s="111"/>
      <c r="E1332" s="32"/>
      <c r="F1332"/>
    </row>
    <row r="1333" spans="1:6" s="33" customFormat="1" ht="15.75">
      <c r="A1333" s="158"/>
      <c r="B1333" s="148"/>
      <c r="C1333" s="111"/>
      <c r="D1333" s="111"/>
      <c r="E1333" s="32"/>
      <c r="F1333"/>
    </row>
    <row r="1334" spans="1:6" s="33" customFormat="1" ht="15.75">
      <c r="A1334" s="158"/>
      <c r="B1334" s="148"/>
      <c r="C1334" s="111"/>
      <c r="D1334" s="111"/>
      <c r="E1334" s="32"/>
      <c r="F1334"/>
    </row>
    <row r="1335" spans="1:6" s="33" customFormat="1" ht="15.75">
      <c r="A1335" s="158"/>
      <c r="B1335" s="148"/>
      <c r="C1335" s="111"/>
      <c r="D1335" s="111"/>
      <c r="E1335" s="32"/>
      <c r="F1335"/>
    </row>
    <row r="1336" spans="1:6" s="33" customFormat="1" ht="15.75">
      <c r="A1336" s="158"/>
      <c r="B1336" s="148"/>
      <c r="C1336" s="111"/>
      <c r="D1336" s="111"/>
      <c r="E1336" s="32"/>
      <c r="F1336"/>
    </row>
    <row r="1337" spans="1:6" s="33" customFormat="1" ht="15.75">
      <c r="A1337" s="158"/>
      <c r="B1337" s="148"/>
      <c r="C1337" s="111"/>
      <c r="D1337" s="111"/>
      <c r="E1337" s="32"/>
      <c r="F1337"/>
    </row>
    <row r="1338" spans="1:6" s="33" customFormat="1" ht="15.75">
      <c r="A1338" s="158"/>
      <c r="B1338" s="148"/>
      <c r="C1338" s="111"/>
      <c r="D1338" s="111"/>
      <c r="E1338" s="32"/>
      <c r="F1338"/>
    </row>
    <row r="1339" spans="1:6" s="33" customFormat="1" ht="15.75">
      <c r="A1339" s="158"/>
      <c r="B1339" s="148"/>
      <c r="C1339" s="111"/>
      <c r="D1339" s="111"/>
      <c r="E1339" s="32"/>
      <c r="F1339"/>
    </row>
    <row r="1340" spans="1:6" s="33" customFormat="1" ht="15.75">
      <c r="A1340" s="158"/>
      <c r="B1340" s="148"/>
      <c r="C1340" s="111"/>
      <c r="D1340" s="111"/>
      <c r="E1340" s="32"/>
      <c r="F1340"/>
    </row>
    <row r="1341" spans="1:6" s="33" customFormat="1" ht="15.75">
      <c r="A1341" s="158"/>
      <c r="B1341" s="148"/>
      <c r="C1341" s="111"/>
      <c r="D1341" s="111"/>
      <c r="E1341" s="32"/>
      <c r="F1341"/>
    </row>
    <row r="1342" spans="1:6" s="33" customFormat="1" ht="15.75">
      <c r="A1342" s="158"/>
      <c r="B1342" s="148"/>
      <c r="C1342" s="111"/>
      <c r="D1342" s="111"/>
      <c r="E1342" s="32"/>
      <c r="F1342"/>
    </row>
    <row r="1343" spans="1:6" s="33" customFormat="1" ht="15.75">
      <c r="A1343" s="158"/>
      <c r="B1343" s="148"/>
      <c r="C1343" s="111"/>
      <c r="D1343" s="111"/>
      <c r="E1343" s="32"/>
      <c r="F1343"/>
    </row>
    <row r="1344" spans="1:6" s="33" customFormat="1" ht="15.75">
      <c r="A1344" s="158"/>
      <c r="B1344" s="148"/>
      <c r="C1344" s="111"/>
      <c r="D1344" s="111"/>
      <c r="E1344" s="32"/>
      <c r="F1344"/>
    </row>
    <row r="1345" spans="1:6" s="33" customFormat="1" ht="15.75">
      <c r="A1345" s="158"/>
      <c r="B1345" s="148"/>
      <c r="C1345" s="111"/>
      <c r="D1345" s="111"/>
      <c r="E1345" s="32"/>
      <c r="F1345"/>
    </row>
    <row r="1346" spans="1:6" s="33" customFormat="1" ht="15.75">
      <c r="A1346" s="158"/>
      <c r="B1346" s="148"/>
      <c r="C1346" s="111"/>
      <c r="D1346" s="111"/>
      <c r="E1346" s="32"/>
      <c r="F1346"/>
    </row>
    <row r="1347" spans="1:6" s="33" customFormat="1" ht="15.75">
      <c r="A1347" s="158"/>
      <c r="B1347" s="148"/>
      <c r="C1347" s="111"/>
      <c r="D1347" s="111"/>
      <c r="E1347" s="32"/>
      <c r="F1347"/>
    </row>
    <row r="1348" spans="1:6" s="33" customFormat="1" ht="15.75">
      <c r="A1348" s="158"/>
      <c r="B1348" s="148"/>
      <c r="C1348" s="111"/>
      <c r="D1348" s="111"/>
      <c r="E1348" s="32"/>
      <c r="F1348"/>
    </row>
    <row r="1349" spans="1:6" s="33" customFormat="1" ht="15.75">
      <c r="A1349" s="158"/>
      <c r="B1349" s="148"/>
      <c r="C1349" s="111"/>
      <c r="D1349" s="111"/>
      <c r="E1349" s="32"/>
      <c r="F1349"/>
    </row>
    <row r="1350" spans="1:6" s="33" customFormat="1" ht="15.75">
      <c r="A1350" s="158"/>
      <c r="B1350" s="148"/>
      <c r="C1350" s="111"/>
      <c r="D1350" s="111"/>
      <c r="E1350" s="32"/>
      <c r="F1350"/>
    </row>
    <row r="1351" spans="1:6" s="33" customFormat="1" ht="15.75">
      <c r="A1351" s="158"/>
      <c r="B1351" s="148"/>
      <c r="C1351" s="111"/>
      <c r="D1351" s="111"/>
      <c r="E1351" s="32"/>
      <c r="F1351"/>
    </row>
    <row r="1352" spans="1:6" s="33" customFormat="1" ht="15.75">
      <c r="A1352" s="158"/>
      <c r="B1352" s="148"/>
      <c r="C1352" s="111"/>
      <c r="D1352" s="111"/>
      <c r="E1352" s="32"/>
      <c r="F1352"/>
    </row>
    <row r="1353" spans="1:6" s="33" customFormat="1" ht="15.75">
      <c r="A1353" s="158"/>
      <c r="B1353" s="148"/>
      <c r="C1353" s="111"/>
      <c r="D1353" s="111"/>
      <c r="E1353" s="32"/>
      <c r="F1353"/>
    </row>
    <row r="1354" spans="1:6" s="33" customFormat="1" ht="15.75">
      <c r="A1354" s="158"/>
      <c r="B1354" s="148"/>
      <c r="C1354" s="111"/>
      <c r="D1354" s="111"/>
      <c r="E1354" s="32"/>
      <c r="F1354"/>
    </row>
    <row r="1355" spans="1:6" s="33" customFormat="1" ht="15.75">
      <c r="A1355" s="158"/>
      <c r="B1355" s="148"/>
      <c r="C1355" s="111"/>
      <c r="D1355" s="111"/>
      <c r="E1355" s="32"/>
      <c r="F1355"/>
    </row>
    <row r="1356" spans="1:6" s="33" customFormat="1" ht="15.75">
      <c r="A1356" s="158"/>
      <c r="B1356" s="148"/>
      <c r="C1356" s="111"/>
      <c r="D1356" s="111"/>
      <c r="E1356" s="32"/>
      <c r="F1356"/>
    </row>
    <row r="1357" spans="1:6" s="33" customFormat="1" ht="15.75">
      <c r="A1357" s="158"/>
      <c r="B1357" s="148"/>
      <c r="C1357" s="111"/>
      <c r="D1357" s="111"/>
      <c r="E1357" s="32"/>
      <c r="F1357"/>
    </row>
    <row r="1358" spans="1:6" s="33" customFormat="1" ht="15.75">
      <c r="A1358" s="158"/>
      <c r="B1358" s="148"/>
      <c r="C1358" s="111"/>
      <c r="D1358" s="111"/>
      <c r="E1358" s="32"/>
      <c r="F1358"/>
    </row>
    <row r="1359" spans="1:6" s="33" customFormat="1" ht="15.75">
      <c r="A1359" s="158"/>
      <c r="B1359" s="148"/>
      <c r="C1359" s="111"/>
      <c r="D1359" s="111"/>
      <c r="E1359" s="32"/>
      <c r="F1359"/>
    </row>
    <row r="1360" spans="1:6" s="33" customFormat="1" ht="15.75">
      <c r="A1360" s="158"/>
      <c r="B1360" s="148"/>
      <c r="C1360" s="111"/>
      <c r="D1360" s="111"/>
      <c r="E1360" s="32"/>
      <c r="F1360"/>
    </row>
    <row r="1361" spans="1:6" s="33" customFormat="1" ht="15.75">
      <c r="A1361" s="158"/>
      <c r="B1361" s="148"/>
      <c r="C1361" s="111"/>
      <c r="D1361" s="111"/>
      <c r="E1361" s="32"/>
      <c r="F1361"/>
    </row>
    <row r="1362" spans="1:6" s="33" customFormat="1" ht="15.75">
      <c r="A1362" s="158"/>
      <c r="B1362" s="148"/>
      <c r="C1362" s="111"/>
      <c r="D1362" s="111"/>
      <c r="E1362" s="32"/>
      <c r="F1362"/>
    </row>
    <row r="1363" spans="1:6" s="33" customFormat="1" ht="15.75">
      <c r="A1363" s="158"/>
      <c r="B1363" s="148"/>
      <c r="C1363" s="111"/>
      <c r="D1363" s="111"/>
      <c r="E1363" s="32"/>
      <c r="F1363"/>
    </row>
    <row r="1364" spans="1:6" s="33" customFormat="1" ht="15.75">
      <c r="A1364" s="158"/>
      <c r="B1364" s="148"/>
      <c r="C1364" s="111"/>
      <c r="D1364" s="111"/>
      <c r="E1364" s="32"/>
      <c r="F1364"/>
    </row>
    <row r="1365" spans="1:6" s="33" customFormat="1" ht="15.75">
      <c r="A1365" s="158"/>
      <c r="B1365" s="148"/>
      <c r="C1365" s="111"/>
      <c r="D1365" s="111"/>
      <c r="E1365" s="32"/>
      <c r="F1365"/>
    </row>
    <row r="1366" spans="1:6" s="33" customFormat="1" ht="15.75">
      <c r="A1366" s="158"/>
      <c r="B1366" s="148"/>
      <c r="C1366" s="111"/>
      <c r="D1366" s="111"/>
      <c r="E1366" s="32"/>
      <c r="F1366"/>
    </row>
    <row r="1367" spans="1:6" s="33" customFormat="1" ht="15.75">
      <c r="A1367" s="158"/>
      <c r="B1367" s="148"/>
      <c r="C1367" s="111"/>
      <c r="D1367" s="111"/>
      <c r="E1367" s="32"/>
      <c r="F1367"/>
    </row>
    <row r="1368" spans="1:6" s="33" customFormat="1" ht="15.75">
      <c r="A1368" s="158"/>
      <c r="B1368" s="148"/>
      <c r="C1368" s="111"/>
      <c r="D1368" s="111"/>
      <c r="E1368" s="32"/>
      <c r="F1368"/>
    </row>
    <row r="1369" spans="1:6" s="33" customFormat="1" ht="15.75">
      <c r="A1369" s="158"/>
      <c r="B1369" s="148"/>
      <c r="C1369" s="111"/>
      <c r="D1369" s="111"/>
      <c r="E1369" s="32"/>
      <c r="F1369"/>
    </row>
    <row r="1370" spans="1:6" s="33" customFormat="1" ht="15.75">
      <c r="A1370" s="158"/>
      <c r="B1370" s="148"/>
      <c r="C1370" s="111"/>
      <c r="D1370" s="111"/>
      <c r="E1370" s="32"/>
      <c r="F1370"/>
    </row>
    <row r="1371" spans="1:6" s="33" customFormat="1" ht="15.75">
      <c r="A1371" s="158"/>
      <c r="B1371" s="148"/>
      <c r="C1371" s="111"/>
      <c r="D1371" s="111"/>
      <c r="E1371" s="32"/>
      <c r="F1371"/>
    </row>
    <row r="1372" spans="1:6" s="33" customFormat="1" ht="15.75">
      <c r="A1372" s="158"/>
      <c r="B1372" s="148"/>
      <c r="C1372" s="111"/>
      <c r="D1372" s="111"/>
      <c r="E1372" s="32"/>
      <c r="F1372"/>
    </row>
    <row r="1373" spans="1:6" s="33" customFormat="1" ht="15.75">
      <c r="A1373" s="158"/>
      <c r="B1373" s="148"/>
      <c r="C1373" s="111"/>
      <c r="D1373" s="111"/>
      <c r="E1373" s="32"/>
      <c r="F1373"/>
    </row>
    <row r="1374" spans="1:6" s="33" customFormat="1" ht="15.75">
      <c r="A1374" s="158"/>
      <c r="B1374" s="148"/>
      <c r="C1374" s="111"/>
      <c r="D1374" s="111"/>
      <c r="E1374" s="32"/>
      <c r="F1374"/>
    </row>
    <row r="1375" spans="1:6" s="33" customFormat="1" ht="15.75">
      <c r="A1375" s="158"/>
      <c r="B1375" s="148"/>
      <c r="C1375" s="111"/>
      <c r="D1375" s="111"/>
      <c r="E1375" s="32"/>
      <c r="F1375"/>
    </row>
    <row r="1376" spans="1:6" s="33" customFormat="1" ht="15.75">
      <c r="A1376" s="158"/>
      <c r="B1376" s="148"/>
      <c r="C1376" s="111"/>
      <c r="D1376" s="111"/>
      <c r="E1376" s="32"/>
      <c r="F1376"/>
    </row>
    <row r="1377" spans="1:6" s="33" customFormat="1" ht="15.75">
      <c r="A1377" s="158"/>
      <c r="B1377" s="148"/>
      <c r="C1377" s="111"/>
      <c r="D1377" s="111"/>
      <c r="E1377" s="32"/>
      <c r="F1377"/>
    </row>
    <row r="1378" spans="1:6" s="33" customFormat="1" ht="15.75">
      <c r="A1378" s="158"/>
      <c r="B1378" s="148"/>
      <c r="C1378" s="111"/>
      <c r="D1378" s="111"/>
      <c r="E1378" s="32"/>
      <c r="F1378"/>
    </row>
    <row r="1379" spans="1:6" s="33" customFormat="1" ht="15.75">
      <c r="A1379" s="158"/>
      <c r="B1379" s="148"/>
      <c r="C1379" s="111"/>
      <c r="D1379" s="111"/>
      <c r="E1379" s="32"/>
      <c r="F1379"/>
    </row>
    <row r="1380" spans="1:6" s="33" customFormat="1" ht="15.75">
      <c r="A1380" s="158"/>
      <c r="B1380" s="148"/>
      <c r="C1380" s="111"/>
      <c r="D1380" s="111"/>
      <c r="E1380" s="32"/>
      <c r="F1380"/>
    </row>
    <row r="1381" spans="1:6" s="33" customFormat="1" ht="15.75">
      <c r="A1381" s="158"/>
      <c r="B1381" s="148"/>
      <c r="C1381" s="111"/>
      <c r="D1381" s="111"/>
      <c r="E1381" s="32"/>
      <c r="F1381"/>
    </row>
    <row r="1382" spans="1:6" s="33" customFormat="1" ht="15.75">
      <c r="A1382" s="158"/>
      <c r="B1382" s="148"/>
      <c r="C1382" s="111"/>
      <c r="D1382" s="111"/>
      <c r="E1382" s="32"/>
      <c r="F1382"/>
    </row>
    <row r="1383" spans="1:6" s="33" customFormat="1" ht="15.75">
      <c r="A1383" s="158"/>
      <c r="B1383" s="148"/>
      <c r="C1383" s="111"/>
      <c r="D1383" s="111"/>
      <c r="E1383" s="32"/>
      <c r="F1383"/>
    </row>
    <row r="1384" spans="1:6" s="33" customFormat="1" ht="15.75">
      <c r="A1384" s="158"/>
      <c r="B1384" s="148"/>
      <c r="C1384" s="111"/>
      <c r="D1384" s="111"/>
      <c r="E1384" s="32"/>
      <c r="F1384"/>
    </row>
    <row r="1385" spans="1:6" s="33" customFormat="1" ht="15.75">
      <c r="A1385" s="158"/>
      <c r="B1385" s="148"/>
      <c r="C1385" s="111"/>
      <c r="D1385" s="111"/>
      <c r="E1385" s="32"/>
      <c r="F1385"/>
    </row>
    <row r="1386" spans="1:6" s="33" customFormat="1" ht="15.75">
      <c r="A1386" s="158"/>
      <c r="B1386" s="148"/>
      <c r="C1386" s="111"/>
      <c r="D1386" s="111"/>
      <c r="E1386" s="32"/>
      <c r="F1386"/>
    </row>
    <row r="1387" spans="1:6" s="33" customFormat="1" ht="15.75">
      <c r="A1387" s="158"/>
      <c r="B1387" s="148"/>
      <c r="C1387" s="111"/>
      <c r="D1387" s="111"/>
      <c r="E1387" s="32"/>
      <c r="F1387"/>
    </row>
    <row r="1388" spans="1:6" s="33" customFormat="1" ht="15.75">
      <c r="A1388" s="158"/>
      <c r="B1388" s="148"/>
      <c r="C1388" s="111"/>
      <c r="D1388" s="111"/>
      <c r="E1388" s="32"/>
      <c r="F1388"/>
    </row>
    <row r="1389" spans="1:6" s="33" customFormat="1" ht="15.75">
      <c r="A1389" s="158"/>
      <c r="B1389" s="148"/>
      <c r="C1389" s="111"/>
      <c r="D1389" s="111"/>
      <c r="E1389" s="32"/>
      <c r="F1389"/>
    </row>
    <row r="1390" spans="1:6" s="33" customFormat="1" ht="15.75">
      <c r="A1390" s="158"/>
      <c r="B1390" s="148"/>
      <c r="C1390" s="111"/>
      <c r="D1390" s="111"/>
      <c r="E1390" s="32"/>
      <c r="F1390"/>
    </row>
    <row r="1391" spans="1:6" s="33" customFormat="1" ht="15.75">
      <c r="A1391" s="158"/>
      <c r="B1391" s="148"/>
      <c r="C1391" s="111"/>
      <c r="D1391" s="111"/>
      <c r="E1391" s="32"/>
      <c r="F1391"/>
    </row>
    <row r="1392" spans="1:6" s="33" customFormat="1" ht="15.75">
      <c r="A1392" s="158"/>
      <c r="B1392" s="148"/>
      <c r="C1392" s="111"/>
      <c r="D1392" s="111"/>
      <c r="E1392" s="32"/>
      <c r="F1392"/>
    </row>
    <row r="1393" spans="1:6" s="33" customFormat="1" ht="15.75">
      <c r="A1393" s="158"/>
      <c r="B1393" s="148"/>
      <c r="C1393" s="111"/>
      <c r="D1393" s="111"/>
      <c r="E1393" s="32"/>
      <c r="F1393"/>
    </row>
    <row r="1394" spans="1:6" s="33" customFormat="1" ht="15.75">
      <c r="A1394" s="158"/>
      <c r="B1394" s="148"/>
      <c r="C1394" s="111"/>
      <c r="D1394" s="111"/>
      <c r="E1394" s="32"/>
      <c r="F1394"/>
    </row>
    <row r="1395" spans="1:6" s="33" customFormat="1" ht="15.75">
      <c r="A1395" s="158"/>
      <c r="B1395" s="148"/>
      <c r="C1395" s="111"/>
      <c r="D1395" s="111"/>
      <c r="E1395" s="32"/>
      <c r="F1395"/>
    </row>
    <row r="1396" spans="1:6" s="33" customFormat="1" ht="15.75">
      <c r="A1396" s="158"/>
      <c r="B1396" s="148"/>
      <c r="C1396" s="111"/>
      <c r="D1396" s="111"/>
      <c r="E1396" s="32"/>
      <c r="F1396"/>
    </row>
    <row r="1397" spans="1:6" s="33" customFormat="1" ht="15.75">
      <c r="A1397" s="158"/>
      <c r="B1397" s="148"/>
      <c r="C1397" s="111"/>
      <c r="D1397" s="111"/>
      <c r="E1397" s="32"/>
      <c r="F1397"/>
    </row>
    <row r="1398" spans="1:6" s="33" customFormat="1" ht="15.75">
      <c r="A1398" s="158"/>
      <c r="B1398" s="148"/>
      <c r="C1398" s="111"/>
      <c r="D1398" s="111"/>
      <c r="E1398" s="32"/>
      <c r="F1398"/>
    </row>
    <row r="1399" spans="1:6" s="33" customFormat="1" ht="15.75">
      <c r="A1399" s="158"/>
      <c r="B1399" s="148"/>
      <c r="C1399" s="111"/>
      <c r="D1399" s="111"/>
      <c r="E1399" s="32"/>
      <c r="F1399"/>
    </row>
    <row r="1400" spans="1:6" s="33" customFormat="1" ht="15.75">
      <c r="A1400" s="158"/>
      <c r="B1400" s="148"/>
      <c r="C1400" s="111"/>
      <c r="D1400" s="111"/>
      <c r="E1400" s="32"/>
      <c r="F1400"/>
    </row>
    <row r="1401" spans="1:6" s="33" customFormat="1" ht="15.75">
      <c r="A1401" s="158"/>
      <c r="B1401" s="148"/>
      <c r="C1401" s="111"/>
      <c r="D1401" s="111"/>
      <c r="E1401" s="32"/>
      <c r="F1401"/>
    </row>
    <row r="1402" spans="1:6" s="33" customFormat="1" ht="15.75">
      <c r="A1402" s="158"/>
      <c r="B1402" s="148"/>
      <c r="C1402" s="111"/>
      <c r="D1402" s="111"/>
      <c r="E1402" s="32"/>
      <c r="F1402"/>
    </row>
    <row r="1403" spans="1:6" s="33" customFormat="1" ht="15.75">
      <c r="A1403" s="158"/>
      <c r="B1403" s="148"/>
      <c r="C1403" s="111"/>
      <c r="D1403" s="111"/>
      <c r="E1403" s="32"/>
      <c r="F1403"/>
    </row>
    <row r="1404" spans="1:6" s="33" customFormat="1" ht="15.75">
      <c r="A1404" s="158"/>
      <c r="B1404" s="148"/>
      <c r="C1404" s="111"/>
      <c r="D1404" s="111"/>
      <c r="E1404" s="32"/>
      <c r="F1404"/>
    </row>
    <row r="1405" spans="1:6" s="33" customFormat="1" ht="15.75">
      <c r="A1405" s="158"/>
      <c r="B1405" s="148"/>
      <c r="C1405" s="111"/>
      <c r="D1405" s="111"/>
      <c r="E1405" s="32"/>
      <c r="F1405"/>
    </row>
    <row r="1406" spans="1:6" s="33" customFormat="1" ht="15.75">
      <c r="A1406" s="158"/>
      <c r="B1406" s="148"/>
      <c r="C1406" s="111"/>
      <c r="D1406" s="111"/>
      <c r="E1406" s="32"/>
      <c r="F1406"/>
    </row>
    <row r="1407" spans="1:6" s="33" customFormat="1" ht="15.75">
      <c r="A1407" s="158"/>
      <c r="B1407" s="148"/>
      <c r="C1407" s="111"/>
      <c r="D1407" s="111"/>
      <c r="E1407" s="32"/>
      <c r="F1407"/>
    </row>
    <row r="1408" spans="1:6" s="33" customFormat="1" ht="15.75">
      <c r="A1408" s="158"/>
      <c r="B1408" s="148"/>
      <c r="C1408" s="111"/>
      <c r="D1408" s="111"/>
      <c r="E1408" s="32"/>
      <c r="F1408"/>
    </row>
    <row r="1409" spans="1:6" s="33" customFormat="1" ht="15.75">
      <c r="A1409" s="158"/>
      <c r="B1409" s="148"/>
      <c r="C1409" s="111"/>
      <c r="D1409" s="111"/>
      <c r="E1409" s="32"/>
      <c r="F1409"/>
    </row>
    <row r="1410" spans="1:6" s="33" customFormat="1" ht="15.75">
      <c r="A1410" s="158"/>
      <c r="B1410" s="148"/>
      <c r="C1410" s="111"/>
      <c r="D1410" s="111"/>
      <c r="E1410" s="32"/>
      <c r="F1410"/>
    </row>
    <row r="1411" spans="1:6" s="33" customFormat="1" ht="15.75">
      <c r="A1411" s="158"/>
      <c r="B1411" s="148"/>
      <c r="C1411" s="111"/>
      <c r="D1411" s="111"/>
      <c r="E1411" s="32"/>
      <c r="F1411"/>
    </row>
    <row r="1412" spans="1:6" s="33" customFormat="1" ht="15.75">
      <c r="A1412" s="158"/>
      <c r="B1412" s="148"/>
      <c r="C1412" s="111"/>
      <c r="D1412" s="111"/>
      <c r="E1412" s="32"/>
      <c r="F1412"/>
    </row>
    <row r="1413" spans="1:6" s="33" customFormat="1" ht="15.75">
      <c r="A1413" s="158"/>
      <c r="B1413" s="148"/>
      <c r="C1413" s="111"/>
      <c r="D1413" s="111"/>
      <c r="E1413" s="32"/>
      <c r="F1413"/>
    </row>
    <row r="1414" spans="1:6" s="33" customFormat="1" ht="15.75">
      <c r="A1414" s="158"/>
      <c r="B1414" s="148"/>
      <c r="C1414" s="111"/>
      <c r="D1414" s="111"/>
      <c r="E1414" s="32"/>
      <c r="F1414"/>
    </row>
    <row r="1415" spans="1:6" s="33" customFormat="1" ht="15.75">
      <c r="A1415" s="158"/>
      <c r="B1415" s="148"/>
      <c r="C1415" s="111"/>
      <c r="D1415" s="111"/>
      <c r="E1415" s="32"/>
      <c r="F1415"/>
    </row>
    <row r="1416" spans="1:6" s="33" customFormat="1" ht="15.75">
      <c r="A1416" s="158"/>
      <c r="B1416" s="148"/>
      <c r="C1416" s="111"/>
      <c r="D1416" s="111"/>
      <c r="E1416" s="32"/>
      <c r="F1416"/>
    </row>
    <row r="1417" spans="1:6" s="33" customFormat="1" ht="15.75">
      <c r="A1417" s="158"/>
      <c r="B1417" s="148"/>
      <c r="C1417" s="111"/>
      <c r="D1417" s="111"/>
      <c r="E1417" s="32"/>
      <c r="F1417"/>
    </row>
    <row r="1418" spans="1:6" s="33" customFormat="1" ht="15.75">
      <c r="A1418" s="158"/>
      <c r="B1418" s="148"/>
      <c r="C1418" s="111"/>
      <c r="D1418" s="111"/>
      <c r="E1418" s="32"/>
      <c r="F1418"/>
    </row>
    <row r="1419" spans="1:6" s="33" customFormat="1" ht="15.75">
      <c r="A1419" s="158"/>
      <c r="B1419" s="148"/>
      <c r="C1419" s="111"/>
      <c r="D1419" s="111"/>
      <c r="E1419" s="32"/>
      <c r="F1419"/>
    </row>
    <row r="1420" spans="1:6" s="33" customFormat="1" ht="15.75">
      <c r="A1420" s="158"/>
      <c r="B1420" s="148"/>
      <c r="C1420" s="111"/>
      <c r="D1420" s="111"/>
      <c r="E1420" s="32"/>
      <c r="F1420"/>
    </row>
    <row r="1421" spans="1:6" s="33" customFormat="1" ht="15.75">
      <c r="A1421" s="158"/>
      <c r="B1421" s="148"/>
      <c r="C1421" s="111"/>
      <c r="D1421" s="111"/>
      <c r="E1421" s="32"/>
      <c r="F1421"/>
    </row>
    <row r="1422" spans="1:6" s="33" customFormat="1" ht="15.75">
      <c r="A1422" s="158"/>
      <c r="B1422" s="148"/>
      <c r="C1422" s="111"/>
      <c r="D1422" s="111"/>
      <c r="E1422" s="32"/>
      <c r="F1422"/>
    </row>
    <row r="1423" spans="1:6" s="33" customFormat="1" ht="15.75">
      <c r="A1423" s="158"/>
      <c r="B1423" s="148"/>
      <c r="C1423" s="111"/>
      <c r="D1423" s="111"/>
      <c r="E1423" s="32"/>
      <c r="F1423"/>
    </row>
    <row r="1424" spans="1:6" s="33" customFormat="1" ht="15.75">
      <c r="A1424" s="158"/>
      <c r="B1424" s="148"/>
      <c r="C1424" s="111"/>
      <c r="D1424" s="111"/>
      <c r="E1424" s="32"/>
      <c r="F1424"/>
    </row>
    <row r="1425" spans="1:6" s="33" customFormat="1" ht="15.75">
      <c r="A1425" s="158"/>
      <c r="B1425" s="148"/>
      <c r="C1425" s="111"/>
      <c r="D1425" s="111"/>
      <c r="E1425" s="32"/>
      <c r="F1425"/>
    </row>
    <row r="1426" spans="1:6" s="33" customFormat="1" ht="15.75">
      <c r="A1426" s="158"/>
      <c r="B1426" s="148"/>
      <c r="C1426" s="111"/>
      <c r="D1426" s="111"/>
      <c r="E1426" s="32"/>
      <c r="F1426"/>
    </row>
    <row r="1427" spans="1:6" s="33" customFormat="1" ht="15.75">
      <c r="A1427" s="158"/>
      <c r="B1427" s="148"/>
      <c r="C1427" s="111"/>
      <c r="D1427" s="111"/>
      <c r="E1427" s="32"/>
      <c r="F1427"/>
    </row>
    <row r="1428" spans="1:6" s="33" customFormat="1" ht="15.75">
      <c r="A1428" s="158"/>
      <c r="B1428" s="148"/>
      <c r="C1428" s="111"/>
      <c r="D1428" s="111"/>
      <c r="E1428" s="32"/>
      <c r="F1428"/>
    </row>
    <row r="1429" spans="1:6" s="33" customFormat="1" ht="15.75">
      <c r="A1429" s="158"/>
      <c r="B1429" s="148"/>
      <c r="C1429" s="111"/>
      <c r="D1429" s="111"/>
      <c r="E1429" s="32"/>
      <c r="F1429"/>
    </row>
    <row r="1430" spans="1:6" s="33" customFormat="1" ht="15.75">
      <c r="A1430" s="158"/>
      <c r="B1430" s="148"/>
      <c r="C1430" s="111"/>
      <c r="D1430" s="111"/>
      <c r="E1430" s="32"/>
      <c r="F1430"/>
    </row>
    <row r="1431" spans="1:6" s="33" customFormat="1" ht="15.75">
      <c r="A1431" s="158"/>
      <c r="B1431" s="148"/>
      <c r="C1431" s="111"/>
      <c r="D1431" s="111"/>
      <c r="E1431" s="32"/>
      <c r="F1431"/>
    </row>
    <row r="1432" spans="1:6" s="33" customFormat="1" ht="15.75">
      <c r="A1432" s="158"/>
      <c r="B1432" s="148"/>
      <c r="C1432" s="111"/>
      <c r="D1432" s="111"/>
      <c r="E1432" s="32"/>
      <c r="F1432"/>
    </row>
    <row r="1433" spans="1:6" s="33" customFormat="1" ht="15.75">
      <c r="A1433" s="158"/>
      <c r="B1433" s="148"/>
      <c r="C1433" s="111"/>
      <c r="D1433" s="111"/>
      <c r="E1433" s="32"/>
      <c r="F1433"/>
    </row>
    <row r="1434" spans="1:6" s="33" customFormat="1" ht="15.75">
      <c r="A1434" s="158"/>
      <c r="B1434" s="148"/>
      <c r="C1434" s="111"/>
      <c r="D1434" s="111"/>
      <c r="E1434" s="32"/>
      <c r="F1434"/>
    </row>
    <row r="1435" spans="1:6" s="33" customFormat="1" ht="15.75">
      <c r="A1435" s="158"/>
      <c r="B1435" s="148"/>
      <c r="C1435" s="111"/>
      <c r="D1435" s="111"/>
      <c r="E1435" s="32"/>
      <c r="F1435"/>
    </row>
    <row r="1436" spans="1:6" s="33" customFormat="1" ht="15.75">
      <c r="A1436" s="158"/>
      <c r="B1436" s="148"/>
      <c r="C1436" s="111"/>
      <c r="D1436" s="111"/>
      <c r="E1436" s="32"/>
      <c r="F1436"/>
    </row>
    <row r="1437" spans="1:6" s="33" customFormat="1" ht="15.75">
      <c r="A1437" s="158"/>
      <c r="B1437" s="148"/>
      <c r="C1437" s="111"/>
      <c r="D1437" s="111"/>
      <c r="E1437" s="32"/>
      <c r="F1437"/>
    </row>
    <row r="1438" spans="1:6" s="33" customFormat="1" ht="15.75">
      <c r="A1438" s="158"/>
      <c r="B1438" s="148"/>
      <c r="C1438" s="111"/>
      <c r="D1438" s="111"/>
      <c r="E1438" s="32"/>
      <c r="F1438"/>
    </row>
    <row r="1439" spans="1:6" s="33" customFormat="1" ht="15.75">
      <c r="A1439" s="158"/>
      <c r="B1439" s="148"/>
      <c r="C1439" s="111"/>
      <c r="D1439" s="111"/>
      <c r="E1439" s="32"/>
      <c r="F1439"/>
    </row>
    <row r="1440" spans="1:6" s="33" customFormat="1" ht="15.75">
      <c r="A1440" s="158"/>
      <c r="B1440" s="148"/>
      <c r="C1440" s="111"/>
      <c r="D1440" s="111"/>
      <c r="E1440" s="32"/>
      <c r="F1440"/>
    </row>
    <row r="1441" spans="1:6" s="33" customFormat="1" ht="15.75">
      <c r="A1441" s="158"/>
      <c r="B1441" s="148"/>
      <c r="C1441" s="111"/>
      <c r="D1441" s="111"/>
      <c r="E1441" s="32"/>
      <c r="F1441"/>
    </row>
    <row r="1442" spans="1:6" s="33" customFormat="1" ht="15.75">
      <c r="A1442" s="158"/>
      <c r="B1442" s="148"/>
      <c r="C1442" s="111"/>
      <c r="D1442" s="111"/>
      <c r="E1442" s="32"/>
      <c r="F1442"/>
    </row>
    <row r="1443" spans="1:6" s="33" customFormat="1" ht="15.75">
      <c r="A1443" s="158"/>
      <c r="B1443" s="148"/>
      <c r="C1443" s="111"/>
      <c r="D1443" s="111"/>
      <c r="E1443" s="32"/>
      <c r="F1443"/>
    </row>
    <row r="1444" spans="1:6" s="33" customFormat="1" ht="15.75">
      <c r="A1444" s="158"/>
      <c r="B1444" s="148"/>
      <c r="C1444" s="111"/>
      <c r="D1444" s="111"/>
      <c r="E1444" s="32"/>
      <c r="F1444"/>
    </row>
    <row r="1445" spans="1:6" s="33" customFormat="1" ht="15.75">
      <c r="A1445" s="158"/>
      <c r="B1445" s="148"/>
      <c r="C1445" s="111"/>
      <c r="D1445" s="111"/>
      <c r="E1445" s="32"/>
      <c r="F1445"/>
    </row>
    <row r="1446" spans="1:6" s="33" customFormat="1" ht="15.75">
      <c r="A1446" s="158"/>
      <c r="B1446" s="148"/>
      <c r="C1446" s="111"/>
      <c r="D1446" s="111"/>
      <c r="E1446" s="32"/>
      <c r="F1446"/>
    </row>
    <row r="1447" spans="1:6" s="33" customFormat="1" ht="15.75">
      <c r="A1447" s="158"/>
      <c r="B1447" s="148"/>
      <c r="C1447" s="111"/>
      <c r="D1447" s="111"/>
      <c r="E1447" s="32"/>
      <c r="F1447"/>
    </row>
    <row r="1448" spans="1:6" s="33" customFormat="1" ht="15.75">
      <c r="A1448" s="158"/>
      <c r="B1448" s="148"/>
      <c r="C1448" s="111"/>
      <c r="D1448" s="111"/>
      <c r="E1448" s="32"/>
      <c r="F1448"/>
    </row>
    <row r="1449" spans="1:6" s="33" customFormat="1" ht="15.75">
      <c r="A1449" s="158"/>
      <c r="B1449" s="148"/>
      <c r="C1449" s="111"/>
      <c r="D1449" s="111"/>
      <c r="E1449" s="32"/>
      <c r="F1449"/>
    </row>
    <row r="1450" spans="1:6" s="33" customFormat="1" ht="15.75">
      <c r="A1450" s="158"/>
      <c r="B1450" s="148"/>
      <c r="C1450" s="111"/>
      <c r="D1450" s="111"/>
      <c r="E1450" s="32"/>
      <c r="F1450"/>
    </row>
    <row r="1451" spans="1:6" s="33" customFormat="1" ht="15.75">
      <c r="A1451" s="158"/>
      <c r="B1451" s="148"/>
      <c r="C1451" s="111"/>
      <c r="D1451" s="111"/>
      <c r="E1451" s="32"/>
      <c r="F1451"/>
    </row>
    <row r="1452" spans="1:6" s="33" customFormat="1" ht="15.75">
      <c r="A1452" s="158"/>
      <c r="B1452" s="148"/>
      <c r="C1452" s="111"/>
      <c r="D1452" s="111"/>
      <c r="E1452" s="32"/>
      <c r="F1452"/>
    </row>
    <row r="1453" spans="1:6" s="33" customFormat="1" ht="15.75">
      <c r="A1453" s="158"/>
      <c r="B1453" s="148"/>
      <c r="C1453" s="111"/>
      <c r="D1453" s="111"/>
      <c r="E1453" s="32"/>
      <c r="F1453"/>
    </row>
    <row r="1454" spans="1:6" s="33" customFormat="1" ht="15.75">
      <c r="A1454" s="158"/>
      <c r="B1454" s="148"/>
      <c r="C1454" s="111"/>
      <c r="D1454" s="111"/>
      <c r="E1454" s="32"/>
      <c r="F1454"/>
    </row>
    <row r="1455" spans="1:6" s="33" customFormat="1" ht="15.75">
      <c r="A1455" s="158"/>
      <c r="B1455" s="148"/>
      <c r="C1455" s="111"/>
      <c r="D1455" s="111"/>
      <c r="E1455" s="32"/>
      <c r="F1455"/>
    </row>
    <row r="1456" spans="1:6" s="33" customFormat="1" ht="15.75">
      <c r="A1456" s="158"/>
      <c r="B1456" s="148"/>
      <c r="C1456" s="111"/>
      <c r="D1456" s="111"/>
      <c r="E1456" s="32"/>
      <c r="F1456"/>
    </row>
    <row r="1457" spans="1:6" s="33" customFormat="1" ht="15.75">
      <c r="A1457" s="158"/>
      <c r="B1457" s="148"/>
      <c r="C1457" s="111"/>
      <c r="D1457" s="111"/>
      <c r="E1457" s="32"/>
      <c r="F1457"/>
    </row>
    <row r="1458" spans="1:6" s="33" customFormat="1" ht="15.75">
      <c r="A1458" s="158"/>
      <c r="B1458" s="148"/>
      <c r="C1458" s="111"/>
      <c r="D1458" s="111"/>
      <c r="E1458" s="32"/>
      <c r="F1458"/>
    </row>
    <row r="1459" spans="1:6" s="33" customFormat="1" ht="15.75">
      <c r="A1459" s="158"/>
      <c r="B1459" s="148"/>
      <c r="C1459" s="111"/>
      <c r="D1459" s="111"/>
      <c r="E1459" s="32"/>
      <c r="F1459"/>
    </row>
    <row r="1460" spans="1:6" s="33" customFormat="1" ht="15.75">
      <c r="A1460" s="158"/>
      <c r="B1460" s="148"/>
      <c r="C1460" s="111"/>
      <c r="D1460" s="111"/>
      <c r="E1460" s="32"/>
      <c r="F1460"/>
    </row>
    <row r="1461" spans="1:6" s="33" customFormat="1" ht="15.75">
      <c r="A1461" s="158"/>
      <c r="B1461" s="148"/>
      <c r="C1461" s="111"/>
      <c r="D1461" s="111"/>
      <c r="E1461" s="32"/>
      <c r="F1461"/>
    </row>
    <row r="1462" spans="1:6" s="33" customFormat="1" ht="15.75">
      <c r="A1462" s="158"/>
      <c r="B1462" s="148"/>
      <c r="C1462" s="111"/>
      <c r="D1462" s="111"/>
      <c r="E1462" s="32"/>
      <c r="F1462"/>
    </row>
    <row r="1463" spans="1:6" s="33" customFormat="1" ht="15.75">
      <c r="A1463" s="158"/>
      <c r="B1463" s="148"/>
      <c r="C1463" s="111"/>
      <c r="D1463" s="111"/>
      <c r="E1463" s="32"/>
      <c r="F1463"/>
    </row>
    <row r="1464" spans="1:6" s="33" customFormat="1" ht="15.75">
      <c r="A1464" s="158"/>
      <c r="B1464" s="148"/>
      <c r="C1464" s="111"/>
      <c r="D1464" s="111"/>
      <c r="E1464" s="32"/>
      <c r="F1464"/>
    </row>
    <row r="1465" spans="1:6" s="33" customFormat="1" ht="15.75">
      <c r="A1465" s="158"/>
      <c r="B1465" s="148"/>
      <c r="C1465" s="111"/>
      <c r="D1465" s="111"/>
      <c r="E1465" s="32"/>
      <c r="F1465"/>
    </row>
    <row r="1466" spans="1:6" s="33" customFormat="1" ht="15.75">
      <c r="A1466" s="158"/>
      <c r="B1466" s="148"/>
      <c r="C1466" s="111"/>
      <c r="D1466" s="111"/>
      <c r="E1466" s="32"/>
      <c r="F1466"/>
    </row>
    <row r="1467" spans="1:6" s="33" customFormat="1" ht="15.75">
      <c r="A1467" s="158"/>
      <c r="B1467" s="148"/>
      <c r="C1467" s="111"/>
      <c r="D1467" s="111"/>
      <c r="E1467" s="32"/>
      <c r="F1467"/>
    </row>
    <row r="1468" spans="1:6" s="33" customFormat="1" ht="15.75">
      <c r="A1468" s="158"/>
      <c r="B1468" s="148"/>
      <c r="C1468" s="111"/>
      <c r="D1468" s="111"/>
      <c r="E1468" s="32"/>
      <c r="F1468"/>
    </row>
    <row r="1469" spans="1:6" s="33" customFormat="1" ht="15.75">
      <c r="A1469" s="158"/>
      <c r="B1469" s="148"/>
      <c r="C1469" s="111"/>
      <c r="D1469" s="111"/>
      <c r="E1469" s="32"/>
      <c r="F1469"/>
    </row>
    <row r="1470" spans="1:6" s="33" customFormat="1" ht="15.75">
      <c r="A1470" s="158"/>
      <c r="B1470" s="148"/>
      <c r="C1470" s="111"/>
      <c r="D1470" s="111"/>
      <c r="E1470" s="32"/>
      <c r="F1470"/>
    </row>
    <row r="1471" spans="1:6" s="33" customFormat="1" ht="15.75">
      <c r="A1471" s="158"/>
      <c r="B1471" s="148"/>
      <c r="C1471" s="111"/>
      <c r="D1471" s="111"/>
      <c r="E1471" s="32"/>
      <c r="F1471"/>
    </row>
    <row r="1472" spans="1:6" s="33" customFormat="1" ht="15.75">
      <c r="A1472" s="158"/>
      <c r="B1472" s="148"/>
      <c r="C1472" s="111"/>
      <c r="D1472" s="111"/>
      <c r="E1472" s="32"/>
      <c r="F1472"/>
    </row>
    <row r="1473" spans="1:6" s="33" customFormat="1" ht="15.75">
      <c r="A1473" s="158"/>
      <c r="B1473" s="148"/>
      <c r="C1473" s="111"/>
      <c r="D1473" s="111"/>
      <c r="E1473" s="32"/>
      <c r="F1473"/>
    </row>
    <row r="1474" spans="1:6" s="33" customFormat="1" ht="15.75">
      <c r="A1474" s="158"/>
      <c r="B1474" s="148"/>
      <c r="C1474" s="111"/>
      <c r="D1474" s="111"/>
      <c r="E1474" s="32"/>
      <c r="F1474"/>
    </row>
    <row r="1475" spans="1:6" s="33" customFormat="1" ht="15.75">
      <c r="A1475" s="158"/>
      <c r="B1475" s="148"/>
      <c r="C1475" s="111"/>
      <c r="D1475" s="111"/>
      <c r="E1475" s="32"/>
      <c r="F1475"/>
    </row>
    <row r="1476" spans="1:6" s="33" customFormat="1" ht="15.75">
      <c r="A1476" s="158"/>
      <c r="B1476" s="148"/>
      <c r="C1476" s="111"/>
      <c r="D1476" s="111"/>
      <c r="E1476" s="32"/>
      <c r="F1476"/>
    </row>
    <row r="1477" spans="1:6" s="33" customFormat="1" ht="15.75">
      <c r="A1477" s="158"/>
      <c r="B1477" s="148"/>
      <c r="C1477" s="111"/>
      <c r="D1477" s="111"/>
      <c r="E1477" s="32"/>
      <c r="F1477"/>
    </row>
    <row r="1478" spans="1:6" s="33" customFormat="1" ht="15.75">
      <c r="A1478" s="158"/>
      <c r="B1478" s="148"/>
      <c r="C1478" s="111"/>
      <c r="D1478" s="111"/>
      <c r="E1478" s="32"/>
      <c r="F1478"/>
    </row>
    <row r="1479" spans="1:6" s="33" customFormat="1" ht="15.75">
      <c r="A1479" s="158"/>
      <c r="B1479" s="148"/>
      <c r="C1479" s="111"/>
      <c r="D1479" s="111"/>
      <c r="E1479" s="32"/>
      <c r="F1479"/>
    </row>
    <row r="1480" spans="1:6" s="33" customFormat="1" ht="15.75">
      <c r="A1480" s="158"/>
      <c r="B1480" s="148"/>
      <c r="C1480" s="111"/>
      <c r="D1480" s="111"/>
      <c r="E1480" s="32"/>
      <c r="F1480"/>
    </row>
    <row r="1481" spans="1:6" s="33" customFormat="1" ht="15.75">
      <c r="A1481" s="158"/>
      <c r="B1481" s="148"/>
      <c r="C1481" s="111"/>
      <c r="D1481" s="111"/>
      <c r="E1481" s="32"/>
      <c r="F1481"/>
    </row>
    <row r="1482" spans="1:6" s="33" customFormat="1" ht="15.75">
      <c r="A1482" s="158"/>
      <c r="B1482" s="148"/>
      <c r="C1482" s="111"/>
      <c r="D1482" s="111"/>
      <c r="E1482" s="32"/>
      <c r="F1482"/>
    </row>
    <row r="1483" spans="1:6" s="33" customFormat="1" ht="15.75">
      <c r="A1483" s="158"/>
      <c r="B1483" s="148"/>
      <c r="C1483" s="111"/>
      <c r="D1483" s="111"/>
      <c r="E1483" s="32"/>
      <c r="F1483"/>
    </row>
    <row r="1484" spans="1:6" s="33" customFormat="1" ht="15.75">
      <c r="A1484" s="158"/>
      <c r="B1484" s="148"/>
      <c r="C1484" s="111"/>
      <c r="D1484" s="111"/>
      <c r="E1484" s="32"/>
      <c r="F1484"/>
    </row>
    <row r="1485" spans="1:6" s="33" customFormat="1" ht="15.75">
      <c r="A1485" s="158"/>
      <c r="B1485" s="148"/>
      <c r="C1485" s="111"/>
      <c r="D1485" s="111"/>
      <c r="E1485" s="32"/>
      <c r="F1485"/>
    </row>
    <row r="1486" spans="1:6" s="33" customFormat="1" ht="15.75">
      <c r="A1486" s="158"/>
      <c r="B1486" s="148"/>
      <c r="C1486" s="111"/>
      <c r="D1486" s="111"/>
      <c r="E1486" s="32"/>
      <c r="F1486"/>
    </row>
    <row r="1487" spans="1:6" s="33" customFormat="1" ht="15.75">
      <c r="A1487" s="158"/>
      <c r="B1487" s="148"/>
      <c r="C1487" s="111"/>
      <c r="D1487" s="111"/>
      <c r="E1487" s="32"/>
      <c r="F1487"/>
    </row>
    <row r="1488" spans="1:6" s="33" customFormat="1" ht="15.75">
      <c r="A1488" s="158"/>
      <c r="B1488" s="148"/>
      <c r="C1488" s="111"/>
      <c r="D1488" s="111"/>
      <c r="E1488" s="32"/>
      <c r="F1488"/>
    </row>
    <row r="1489" spans="1:6" s="33" customFormat="1" ht="15.75">
      <c r="A1489" s="158"/>
      <c r="B1489" s="148"/>
      <c r="C1489" s="111"/>
      <c r="D1489" s="111"/>
      <c r="E1489" s="32"/>
      <c r="F1489"/>
    </row>
    <row r="1490" spans="1:6" s="33" customFormat="1" ht="15.75">
      <c r="A1490" s="158"/>
      <c r="B1490" s="148"/>
      <c r="C1490" s="111"/>
      <c r="D1490" s="111"/>
      <c r="E1490" s="32"/>
      <c r="F1490"/>
    </row>
    <row r="1491" spans="1:6" s="33" customFormat="1" ht="15.75">
      <c r="A1491" s="158"/>
      <c r="B1491" s="148"/>
      <c r="C1491" s="111"/>
      <c r="D1491" s="111"/>
      <c r="E1491" s="32"/>
      <c r="F1491"/>
    </row>
    <row r="1492" spans="1:6" s="33" customFormat="1" ht="15.75">
      <c r="A1492" s="158"/>
      <c r="B1492" s="148"/>
      <c r="C1492" s="111"/>
      <c r="D1492" s="111"/>
      <c r="E1492" s="32"/>
      <c r="F1492"/>
    </row>
    <row r="1493" spans="1:6" s="33" customFormat="1" ht="15.75">
      <c r="A1493" s="158"/>
      <c r="B1493" s="148"/>
      <c r="C1493" s="111"/>
      <c r="D1493" s="111"/>
      <c r="E1493" s="32"/>
      <c r="F1493"/>
    </row>
    <row r="1494" spans="1:6" s="33" customFormat="1" ht="15.75">
      <c r="A1494" s="158"/>
      <c r="B1494" s="148"/>
      <c r="C1494" s="111"/>
      <c r="D1494" s="111"/>
      <c r="E1494" s="32"/>
      <c r="F1494"/>
    </row>
    <row r="1495" spans="1:6" s="33" customFormat="1" ht="15.75">
      <c r="A1495" s="158"/>
      <c r="B1495" s="148"/>
      <c r="C1495" s="111"/>
      <c r="D1495" s="111"/>
      <c r="E1495" s="32"/>
      <c r="F1495"/>
    </row>
    <row r="1496" spans="1:6" s="33" customFormat="1" ht="15.75">
      <c r="A1496" s="158"/>
      <c r="B1496" s="148"/>
      <c r="C1496" s="111"/>
      <c r="D1496" s="111"/>
      <c r="E1496" s="32"/>
      <c r="F1496"/>
    </row>
    <row r="1497" spans="1:6" s="33" customFormat="1" ht="15.75">
      <c r="A1497" s="158"/>
      <c r="B1497" s="148"/>
      <c r="C1497" s="111"/>
      <c r="D1497" s="111"/>
      <c r="E1497" s="32"/>
      <c r="F1497"/>
    </row>
    <row r="1498" spans="1:6" s="33" customFormat="1" ht="15.75">
      <c r="A1498" s="158"/>
      <c r="B1498" s="148"/>
      <c r="C1498" s="111"/>
      <c r="D1498" s="111"/>
      <c r="E1498" s="32"/>
      <c r="F1498"/>
    </row>
    <row r="1499" spans="1:6" s="33" customFormat="1" ht="15.75">
      <c r="A1499" s="158"/>
      <c r="B1499" s="148"/>
      <c r="C1499" s="111"/>
      <c r="D1499" s="111"/>
      <c r="E1499" s="32"/>
      <c r="F1499"/>
    </row>
    <row r="1500" spans="1:6" s="33" customFormat="1" ht="15.75">
      <c r="A1500" s="158"/>
      <c r="B1500" s="148"/>
      <c r="C1500" s="111"/>
      <c r="D1500" s="111"/>
      <c r="E1500" s="32"/>
      <c r="F1500"/>
    </row>
    <row r="1501" spans="1:6" s="33" customFormat="1" ht="15.75">
      <c r="A1501" s="158"/>
      <c r="B1501" s="148"/>
      <c r="C1501" s="111"/>
      <c r="D1501" s="111"/>
      <c r="E1501" s="32"/>
      <c r="F1501"/>
    </row>
    <row r="1502" spans="1:6" s="33" customFormat="1" ht="15.75">
      <c r="A1502" s="158"/>
      <c r="B1502" s="148"/>
      <c r="C1502" s="111"/>
      <c r="D1502" s="111"/>
      <c r="E1502" s="32"/>
      <c r="F1502"/>
    </row>
    <row r="1503" spans="1:6" s="33" customFormat="1" ht="15.75">
      <c r="A1503" s="158"/>
      <c r="B1503" s="148"/>
      <c r="C1503" s="111"/>
      <c r="D1503" s="111"/>
      <c r="E1503" s="32"/>
      <c r="F1503"/>
    </row>
    <row r="1504" spans="1:6" s="33" customFormat="1" ht="15.75">
      <c r="A1504" s="158"/>
      <c r="B1504" s="148"/>
      <c r="C1504" s="111"/>
      <c r="D1504" s="111"/>
      <c r="E1504" s="32"/>
      <c r="F1504"/>
    </row>
    <row r="1505" spans="1:6" s="33" customFormat="1" ht="15.75">
      <c r="A1505" s="158"/>
      <c r="B1505" s="148"/>
      <c r="C1505" s="111"/>
      <c r="D1505" s="111"/>
      <c r="E1505" s="32"/>
      <c r="F1505"/>
    </row>
    <row r="1506" spans="1:6" s="33" customFormat="1" ht="15.75">
      <c r="A1506" s="158"/>
      <c r="B1506" s="148"/>
      <c r="C1506" s="111"/>
      <c r="D1506" s="111"/>
      <c r="E1506" s="32"/>
      <c r="F1506"/>
    </row>
    <row r="1507" spans="1:6" s="33" customFormat="1" ht="15.75">
      <c r="A1507" s="158"/>
      <c r="B1507" s="148"/>
      <c r="C1507" s="111"/>
      <c r="D1507" s="111"/>
      <c r="E1507" s="32"/>
      <c r="F1507"/>
    </row>
    <row r="1508" spans="1:6" s="33" customFormat="1" ht="15.75">
      <c r="A1508" s="158"/>
      <c r="B1508" s="148"/>
      <c r="C1508" s="111"/>
      <c r="D1508" s="111"/>
      <c r="E1508" s="32"/>
      <c r="F1508"/>
    </row>
    <row r="1509" spans="1:6" s="33" customFormat="1" ht="15.75">
      <c r="A1509" s="158"/>
      <c r="B1509" s="148"/>
      <c r="C1509" s="111"/>
      <c r="D1509" s="111"/>
      <c r="E1509" s="32"/>
      <c r="F1509"/>
    </row>
    <row r="1510" spans="1:6" s="33" customFormat="1" ht="15.75">
      <c r="A1510" s="158"/>
      <c r="B1510" s="148"/>
      <c r="C1510" s="111"/>
      <c r="D1510" s="111"/>
      <c r="E1510" s="32"/>
      <c r="F1510"/>
    </row>
    <row r="1511" spans="1:6" s="33" customFormat="1" ht="15.75">
      <c r="A1511" s="158"/>
      <c r="B1511" s="148"/>
      <c r="C1511" s="111"/>
      <c r="D1511" s="111"/>
      <c r="E1511" s="32"/>
      <c r="F1511"/>
    </row>
    <row r="1512" spans="1:6" s="33" customFormat="1" ht="15.75">
      <c r="A1512" s="158"/>
      <c r="B1512" s="148"/>
      <c r="C1512" s="111"/>
      <c r="D1512" s="111"/>
      <c r="E1512" s="32"/>
      <c r="F1512"/>
    </row>
    <row r="1513" spans="1:6" s="33" customFormat="1" ht="15.75">
      <c r="A1513" s="158"/>
      <c r="B1513" s="148"/>
      <c r="C1513" s="111"/>
      <c r="D1513" s="111"/>
      <c r="E1513" s="32"/>
      <c r="F1513"/>
    </row>
    <row r="1514" spans="1:6" s="33" customFormat="1" ht="15.75">
      <c r="A1514" s="158"/>
      <c r="B1514" s="148"/>
      <c r="C1514" s="111"/>
      <c r="D1514" s="111"/>
      <c r="E1514" s="32"/>
      <c r="F1514"/>
    </row>
    <row r="1515" spans="1:6" s="33" customFormat="1" ht="15.75">
      <c r="A1515" s="158"/>
      <c r="B1515" s="148"/>
      <c r="C1515" s="111"/>
      <c r="D1515" s="111"/>
      <c r="E1515" s="32"/>
      <c r="F1515"/>
    </row>
    <row r="1516" spans="1:6" s="33" customFormat="1" ht="15.75">
      <c r="A1516" s="158"/>
      <c r="B1516" s="148"/>
      <c r="C1516" s="111"/>
      <c r="D1516" s="111"/>
      <c r="E1516" s="32"/>
      <c r="F1516"/>
    </row>
    <row r="1517" spans="1:6" s="33" customFormat="1" ht="15.75">
      <c r="A1517" s="158"/>
      <c r="B1517" s="148"/>
      <c r="C1517" s="111"/>
      <c r="D1517" s="111"/>
      <c r="E1517" s="32"/>
      <c r="F1517"/>
    </row>
    <row r="1518" spans="1:6" s="33" customFormat="1" ht="15.75">
      <c r="A1518" s="158"/>
      <c r="B1518" s="148"/>
      <c r="C1518" s="111"/>
      <c r="D1518" s="111"/>
      <c r="E1518" s="32"/>
      <c r="F1518"/>
    </row>
    <row r="1519" spans="1:6" s="33" customFormat="1" ht="15.75">
      <c r="A1519" s="158"/>
      <c r="B1519" s="148"/>
      <c r="C1519" s="111"/>
      <c r="D1519" s="111"/>
      <c r="E1519" s="32"/>
      <c r="F1519"/>
    </row>
    <row r="1520" spans="1:6" s="33" customFormat="1" ht="15.75">
      <c r="A1520" s="158"/>
      <c r="B1520" s="148"/>
      <c r="C1520" s="111"/>
      <c r="D1520" s="111"/>
      <c r="E1520" s="32"/>
      <c r="F1520"/>
    </row>
    <row r="1521" spans="1:6" s="33" customFormat="1" ht="15.75">
      <c r="A1521" s="158"/>
      <c r="B1521" s="148"/>
      <c r="C1521" s="111"/>
      <c r="D1521" s="111"/>
      <c r="E1521" s="32"/>
      <c r="F1521"/>
    </row>
    <row r="1522" spans="1:6" s="33" customFormat="1" ht="15.75">
      <c r="A1522" s="158"/>
      <c r="B1522" s="148"/>
      <c r="C1522" s="111"/>
      <c r="D1522" s="111"/>
      <c r="E1522" s="32"/>
      <c r="F1522"/>
    </row>
    <row r="1523" spans="1:6" s="33" customFormat="1" ht="15.75">
      <c r="A1523" s="158"/>
      <c r="B1523" s="148"/>
      <c r="C1523" s="111"/>
      <c r="D1523" s="111"/>
      <c r="E1523" s="32"/>
      <c r="F1523"/>
    </row>
    <row r="1524" spans="1:6" s="33" customFormat="1" ht="15.75">
      <c r="A1524" s="158"/>
      <c r="B1524" s="148"/>
      <c r="C1524" s="111"/>
      <c r="D1524" s="111"/>
      <c r="E1524" s="32"/>
      <c r="F1524"/>
    </row>
    <row r="1525" spans="1:6" s="33" customFormat="1" ht="15.75">
      <c r="A1525" s="158"/>
      <c r="B1525" s="148"/>
      <c r="C1525" s="111"/>
      <c r="D1525" s="111"/>
      <c r="E1525" s="32"/>
      <c r="F1525"/>
    </row>
    <row r="1526" spans="1:6" s="33" customFormat="1" ht="15.75">
      <c r="A1526" s="158"/>
      <c r="B1526" s="148"/>
      <c r="C1526" s="111"/>
      <c r="D1526" s="111"/>
      <c r="E1526" s="32"/>
      <c r="F1526"/>
    </row>
    <row r="1527" spans="1:6" s="33" customFormat="1" ht="15.75">
      <c r="A1527" s="158"/>
      <c r="B1527" s="148"/>
      <c r="C1527" s="111"/>
      <c r="D1527" s="111"/>
      <c r="E1527" s="32"/>
      <c r="F1527"/>
    </row>
    <row r="1528" spans="1:6" s="33" customFormat="1" ht="15.75">
      <c r="A1528" s="158"/>
      <c r="B1528" s="148"/>
      <c r="C1528" s="111"/>
      <c r="D1528" s="111"/>
      <c r="E1528" s="32"/>
      <c r="F1528"/>
    </row>
    <row r="1529" spans="1:6" s="33" customFormat="1" ht="15.75">
      <c r="A1529" s="158"/>
      <c r="B1529" s="148"/>
      <c r="C1529" s="111"/>
      <c r="D1529" s="111"/>
      <c r="E1529" s="32"/>
      <c r="F1529"/>
    </row>
    <row r="1530" spans="1:6" s="33" customFormat="1" ht="15.75">
      <c r="A1530" s="158"/>
      <c r="B1530" s="148"/>
      <c r="C1530" s="111"/>
      <c r="D1530" s="111"/>
      <c r="E1530" s="32"/>
      <c r="F1530"/>
    </row>
    <row r="1531" spans="1:6" s="33" customFormat="1" ht="15.75">
      <c r="A1531" s="158"/>
      <c r="B1531" s="148"/>
      <c r="C1531" s="111"/>
      <c r="D1531" s="111"/>
      <c r="E1531" s="32"/>
      <c r="F1531"/>
    </row>
    <row r="1532" spans="1:6" s="33" customFormat="1" ht="15.75">
      <c r="A1532" s="158"/>
      <c r="B1532" s="148"/>
      <c r="C1532" s="111"/>
      <c r="D1532" s="111"/>
      <c r="E1532" s="32"/>
      <c r="F1532"/>
    </row>
    <row r="1533" spans="1:6" s="33" customFormat="1" ht="15.75">
      <c r="A1533" s="158"/>
      <c r="B1533" s="148"/>
      <c r="C1533" s="111"/>
      <c r="D1533" s="111"/>
      <c r="E1533" s="32"/>
      <c r="F1533"/>
    </row>
    <row r="1534" spans="1:6" s="33" customFormat="1" ht="15.75">
      <c r="A1534" s="158"/>
      <c r="B1534" s="148"/>
      <c r="C1534" s="111"/>
      <c r="D1534" s="111"/>
      <c r="E1534" s="32"/>
      <c r="F1534"/>
    </row>
    <row r="1535" spans="1:6" s="33" customFormat="1" ht="15.75">
      <c r="A1535" s="158"/>
      <c r="B1535" s="148"/>
      <c r="C1535" s="111"/>
      <c r="D1535" s="111"/>
      <c r="E1535" s="32"/>
      <c r="F1535"/>
    </row>
    <row r="1536" spans="1:6" s="33" customFormat="1" ht="15.75">
      <c r="A1536" s="158"/>
      <c r="B1536" s="148"/>
      <c r="C1536" s="111"/>
      <c r="D1536" s="111"/>
      <c r="E1536" s="32"/>
      <c r="F1536"/>
    </row>
    <row r="1537" spans="1:6" s="33" customFormat="1" ht="15.75">
      <c r="A1537" s="158"/>
      <c r="B1537" s="148"/>
      <c r="C1537" s="111"/>
      <c r="D1537" s="111"/>
      <c r="E1537" s="32"/>
      <c r="F1537"/>
    </row>
    <row r="1538" spans="1:6" s="33" customFormat="1" ht="15.75">
      <c r="A1538" s="158"/>
      <c r="B1538" s="148"/>
      <c r="C1538" s="111"/>
      <c r="D1538" s="111"/>
      <c r="E1538" s="32"/>
      <c r="F1538"/>
    </row>
    <row r="1539" spans="1:6" s="33" customFormat="1" ht="15.75">
      <c r="A1539" s="158"/>
      <c r="B1539" s="148"/>
      <c r="C1539" s="111"/>
      <c r="D1539" s="111"/>
      <c r="E1539" s="32"/>
      <c r="F1539"/>
    </row>
    <row r="1540" spans="1:6" s="33" customFormat="1" ht="15.75">
      <c r="A1540" s="158"/>
      <c r="B1540" s="148"/>
      <c r="C1540" s="111"/>
      <c r="D1540" s="111"/>
      <c r="E1540" s="32"/>
      <c r="F1540"/>
    </row>
    <row r="1541" spans="1:6" s="33" customFormat="1" ht="15.75">
      <c r="A1541" s="158"/>
      <c r="B1541" s="148"/>
      <c r="C1541" s="111"/>
      <c r="D1541" s="111"/>
      <c r="E1541" s="32"/>
      <c r="F1541"/>
    </row>
    <row r="1542" spans="1:6" s="33" customFormat="1" ht="15.75">
      <c r="A1542" s="158"/>
      <c r="B1542" s="148"/>
      <c r="C1542" s="111"/>
      <c r="D1542" s="111"/>
      <c r="E1542" s="32"/>
      <c r="F1542"/>
    </row>
    <row r="1543" spans="1:6" s="33" customFormat="1" ht="15.75">
      <c r="A1543" s="158"/>
      <c r="B1543" s="148"/>
      <c r="C1543" s="111"/>
      <c r="D1543" s="111"/>
      <c r="E1543" s="32"/>
      <c r="F1543"/>
    </row>
    <row r="1544" spans="1:6" s="33" customFormat="1" ht="15.75">
      <c r="A1544" s="158"/>
      <c r="B1544" s="148"/>
      <c r="C1544" s="111"/>
      <c r="D1544" s="111"/>
      <c r="E1544" s="32"/>
      <c r="F1544"/>
    </row>
    <row r="1545" spans="1:6" s="33" customFormat="1" ht="15.75">
      <c r="A1545" s="158"/>
      <c r="B1545" s="148"/>
      <c r="C1545" s="111"/>
      <c r="D1545" s="111"/>
      <c r="E1545" s="32"/>
      <c r="F1545"/>
    </row>
    <row r="1546" spans="1:6" s="33" customFormat="1" ht="15.75">
      <c r="A1546" s="158"/>
      <c r="B1546" s="148"/>
      <c r="C1546" s="111"/>
      <c r="D1546" s="111"/>
      <c r="E1546" s="32"/>
      <c r="F1546"/>
    </row>
    <row r="1547" spans="1:6" s="33" customFormat="1" ht="15.75">
      <c r="A1547" s="158"/>
      <c r="B1547" s="148"/>
      <c r="C1547" s="111"/>
      <c r="D1547" s="111"/>
      <c r="E1547" s="32"/>
      <c r="F1547"/>
    </row>
    <row r="1548" spans="1:6" s="33" customFormat="1" ht="15.75">
      <c r="A1548" s="158"/>
      <c r="B1548" s="148"/>
      <c r="C1548" s="111"/>
      <c r="D1548" s="111"/>
      <c r="E1548" s="32"/>
      <c r="F1548"/>
    </row>
    <row r="1549" spans="1:6" s="33" customFormat="1" ht="15.75">
      <c r="A1549" s="158"/>
      <c r="B1549" s="148"/>
      <c r="C1549" s="111"/>
      <c r="D1549" s="111"/>
      <c r="E1549" s="32"/>
      <c r="F1549"/>
    </row>
    <row r="1550" spans="1:6" s="33" customFormat="1" ht="15.75">
      <c r="A1550" s="158"/>
      <c r="B1550" s="148"/>
      <c r="C1550" s="111"/>
      <c r="D1550" s="111"/>
      <c r="E1550" s="32"/>
      <c r="F1550"/>
    </row>
    <row r="1551" spans="1:6" s="33" customFormat="1" ht="15.75">
      <c r="A1551" s="158"/>
      <c r="B1551" s="148"/>
      <c r="C1551" s="111"/>
      <c r="D1551" s="111"/>
      <c r="E1551" s="32"/>
      <c r="F1551"/>
    </row>
    <row r="1552" spans="1:6" s="33" customFormat="1" ht="15.75">
      <c r="A1552" s="158"/>
      <c r="B1552" s="148"/>
      <c r="C1552" s="111"/>
      <c r="D1552" s="111"/>
      <c r="E1552" s="32"/>
      <c r="F1552"/>
    </row>
    <row r="1553" spans="1:6" s="33" customFormat="1" ht="15.75">
      <c r="A1553" s="158"/>
      <c r="B1553" s="148"/>
      <c r="C1553" s="111"/>
      <c r="D1553" s="111"/>
      <c r="E1553" s="32"/>
      <c r="F1553"/>
    </row>
    <row r="1554" spans="1:6" s="33" customFormat="1" ht="15.75">
      <c r="A1554" s="158"/>
      <c r="B1554" s="148"/>
      <c r="C1554" s="111"/>
      <c r="D1554" s="111"/>
      <c r="E1554" s="32"/>
      <c r="F1554"/>
    </row>
    <row r="1555" spans="1:6" s="33" customFormat="1" ht="15.75">
      <c r="A1555" s="158"/>
      <c r="B1555" s="148"/>
      <c r="C1555" s="111"/>
      <c r="D1555" s="111"/>
      <c r="E1555" s="32"/>
      <c r="F1555"/>
    </row>
    <row r="1556" spans="1:6" s="33" customFormat="1" ht="15.75">
      <c r="A1556" s="158"/>
      <c r="B1556" s="148"/>
      <c r="C1556" s="111"/>
      <c r="D1556" s="111"/>
      <c r="E1556" s="32"/>
      <c r="F1556"/>
    </row>
    <row r="1557" spans="1:6" s="33" customFormat="1" ht="15.75">
      <c r="A1557" s="158"/>
      <c r="B1557" s="148"/>
      <c r="C1557" s="111"/>
      <c r="D1557" s="111"/>
      <c r="E1557" s="32"/>
      <c r="F1557"/>
    </row>
    <row r="1558" spans="1:6" s="33" customFormat="1" ht="15.75">
      <c r="A1558" s="158"/>
      <c r="B1558" s="148"/>
      <c r="C1558" s="111"/>
      <c r="D1558" s="111"/>
      <c r="E1558" s="32"/>
      <c r="F1558"/>
    </row>
    <row r="1559" spans="1:6" s="33" customFormat="1" ht="15.75">
      <c r="A1559" s="158"/>
      <c r="B1559" s="148"/>
      <c r="C1559" s="111"/>
      <c r="D1559" s="111"/>
      <c r="E1559" s="32"/>
      <c r="F1559"/>
    </row>
    <row r="1560" spans="1:6" s="33" customFormat="1" ht="15.75">
      <c r="A1560" s="158"/>
      <c r="B1560" s="148"/>
      <c r="C1560" s="111"/>
      <c r="D1560" s="111"/>
      <c r="E1560" s="32"/>
      <c r="F1560"/>
    </row>
    <row r="1561" spans="1:6" s="33" customFormat="1" ht="15.75">
      <c r="A1561" s="158"/>
      <c r="B1561" s="148"/>
      <c r="C1561" s="111"/>
      <c r="D1561" s="111"/>
      <c r="E1561" s="32"/>
      <c r="F1561"/>
    </row>
    <row r="1562" spans="1:6" s="33" customFormat="1" ht="15.75">
      <c r="A1562" s="158"/>
      <c r="B1562" s="148"/>
      <c r="C1562" s="111"/>
      <c r="D1562" s="111"/>
      <c r="E1562" s="32"/>
      <c r="F1562"/>
    </row>
    <row r="1563" spans="1:6" s="33" customFormat="1" ht="15.75">
      <c r="A1563" s="158"/>
      <c r="B1563" s="148"/>
      <c r="C1563" s="111"/>
      <c r="D1563" s="111"/>
      <c r="E1563" s="32"/>
      <c r="F1563"/>
    </row>
    <row r="1564" spans="1:6" s="33" customFormat="1" ht="15.75">
      <c r="A1564" s="158"/>
      <c r="B1564" s="148"/>
      <c r="C1564" s="111"/>
      <c r="D1564" s="111"/>
      <c r="E1564" s="32"/>
      <c r="F1564"/>
    </row>
    <row r="1565" spans="1:6" s="33" customFormat="1" ht="15.75">
      <c r="A1565" s="158"/>
      <c r="B1565" s="148"/>
      <c r="C1565" s="111"/>
      <c r="D1565" s="111"/>
      <c r="E1565" s="32"/>
      <c r="F1565"/>
    </row>
    <row r="1566" spans="1:6" s="33" customFormat="1" ht="15.75">
      <c r="A1566" s="158"/>
      <c r="B1566" s="148"/>
      <c r="C1566" s="111"/>
      <c r="D1566" s="111"/>
      <c r="E1566" s="32"/>
      <c r="F1566"/>
    </row>
    <row r="1567" spans="1:6" s="33" customFormat="1" ht="15.75">
      <c r="A1567" s="158"/>
      <c r="B1567" s="148"/>
      <c r="C1567" s="111"/>
      <c r="D1567" s="111"/>
      <c r="E1567" s="32"/>
      <c r="F1567"/>
    </row>
    <row r="1568" spans="1:6" s="33" customFormat="1" ht="15.75">
      <c r="A1568" s="158"/>
      <c r="B1568" s="148"/>
      <c r="C1568" s="111"/>
      <c r="D1568" s="111"/>
      <c r="E1568" s="32"/>
      <c r="F1568"/>
    </row>
    <row r="1569" spans="1:6" s="33" customFormat="1" ht="15.75">
      <c r="A1569" s="158"/>
      <c r="B1569" s="148"/>
      <c r="C1569" s="111"/>
      <c r="D1569" s="111"/>
      <c r="E1569" s="32"/>
      <c r="F1569"/>
    </row>
    <row r="1570" spans="1:6" s="33" customFormat="1" ht="15.75">
      <c r="A1570" s="158"/>
      <c r="B1570" s="148"/>
      <c r="C1570" s="111"/>
      <c r="D1570" s="111"/>
      <c r="E1570" s="32"/>
      <c r="F1570"/>
    </row>
    <row r="1571" spans="1:6" s="33" customFormat="1" ht="15.75">
      <c r="A1571" s="158"/>
      <c r="B1571" s="148"/>
      <c r="C1571" s="111"/>
      <c r="D1571" s="111"/>
      <c r="E1571" s="32"/>
      <c r="F1571"/>
    </row>
    <row r="1572" spans="1:6" s="33" customFormat="1" ht="15.75">
      <c r="A1572" s="158"/>
      <c r="B1572" s="148"/>
      <c r="C1572" s="111"/>
      <c r="D1572" s="111"/>
      <c r="E1572" s="32"/>
      <c r="F1572"/>
    </row>
    <row r="1573" spans="1:6" s="33" customFormat="1" ht="15.75">
      <c r="A1573" s="158"/>
      <c r="B1573" s="148"/>
      <c r="C1573" s="111"/>
      <c r="D1573" s="111"/>
      <c r="E1573" s="32"/>
      <c r="F1573"/>
    </row>
    <row r="1574" spans="1:6" s="33" customFormat="1" ht="15.75">
      <c r="A1574" s="158"/>
      <c r="B1574" s="148"/>
      <c r="C1574" s="111"/>
      <c r="D1574" s="111"/>
      <c r="E1574" s="32"/>
      <c r="F1574"/>
    </row>
    <row r="1575" spans="1:6" s="33" customFormat="1" ht="15.75">
      <c r="A1575" s="158"/>
      <c r="B1575" s="148"/>
      <c r="C1575" s="111"/>
      <c r="D1575" s="111"/>
      <c r="E1575" s="32"/>
      <c r="F1575"/>
    </row>
    <row r="1576" spans="1:6" s="33" customFormat="1" ht="15.75">
      <c r="A1576" s="158"/>
      <c r="B1576" s="148"/>
      <c r="C1576" s="111"/>
      <c r="D1576" s="111"/>
      <c r="E1576" s="32"/>
      <c r="F1576"/>
    </row>
    <row r="1577" spans="1:6" s="33" customFormat="1" ht="15.75">
      <c r="A1577" s="158"/>
      <c r="B1577" s="148"/>
      <c r="C1577" s="111"/>
      <c r="D1577" s="111"/>
      <c r="E1577" s="32"/>
      <c r="F1577"/>
    </row>
    <row r="1578" spans="1:6" s="33" customFormat="1" ht="15.75">
      <c r="A1578" s="158"/>
      <c r="B1578" s="148"/>
      <c r="C1578" s="111"/>
      <c r="D1578" s="111"/>
      <c r="E1578" s="32"/>
      <c r="F1578"/>
    </row>
    <row r="1579" spans="1:6" s="33" customFormat="1" ht="15.75">
      <c r="A1579" s="158"/>
      <c r="B1579" s="148"/>
      <c r="C1579" s="111"/>
      <c r="D1579" s="111"/>
      <c r="E1579" s="32"/>
      <c r="F1579"/>
    </row>
    <row r="1580" spans="1:6" s="33" customFormat="1" ht="15.75">
      <c r="A1580" s="158"/>
      <c r="B1580" s="148"/>
      <c r="C1580" s="111"/>
      <c r="D1580" s="111"/>
      <c r="E1580" s="32"/>
      <c r="F1580"/>
    </row>
    <row r="1581" spans="1:6" s="33" customFormat="1" ht="15.75">
      <c r="A1581" s="158"/>
      <c r="B1581" s="148"/>
      <c r="C1581" s="111"/>
      <c r="D1581" s="111"/>
      <c r="E1581" s="32"/>
      <c r="F1581"/>
    </row>
    <row r="1582" spans="1:6" s="33" customFormat="1" ht="15.75">
      <c r="A1582" s="158"/>
      <c r="B1582" s="148"/>
      <c r="C1582" s="111"/>
      <c r="D1582" s="111"/>
      <c r="E1582" s="32"/>
      <c r="F1582"/>
    </row>
    <row r="1583" spans="1:6" s="33" customFormat="1" ht="15.75">
      <c r="A1583" s="158"/>
      <c r="B1583" s="148"/>
      <c r="C1583" s="111"/>
      <c r="D1583" s="111"/>
      <c r="E1583" s="32"/>
      <c r="F1583"/>
    </row>
    <row r="1584" spans="1:6" s="33" customFormat="1" ht="15.75">
      <c r="A1584" s="158"/>
      <c r="B1584" s="148"/>
      <c r="C1584" s="111"/>
      <c r="D1584" s="111"/>
      <c r="E1584" s="32"/>
      <c r="F1584"/>
    </row>
    <row r="1585" spans="1:6" s="33" customFormat="1" ht="15.75">
      <c r="A1585" s="158"/>
      <c r="B1585" s="148"/>
      <c r="C1585" s="111"/>
      <c r="D1585" s="111"/>
      <c r="E1585" s="32"/>
      <c r="F1585"/>
    </row>
    <row r="1586" spans="1:6" s="33" customFormat="1" ht="15.75">
      <c r="A1586" s="158"/>
      <c r="B1586" s="148"/>
      <c r="C1586" s="111"/>
      <c r="D1586" s="111"/>
      <c r="E1586" s="32"/>
      <c r="F1586"/>
    </row>
    <row r="1587" spans="1:6" s="33" customFormat="1" ht="15.75">
      <c r="A1587" s="158"/>
      <c r="B1587" s="148"/>
      <c r="C1587" s="111"/>
      <c r="D1587" s="111"/>
      <c r="E1587" s="32"/>
      <c r="F1587"/>
    </row>
    <row r="1588" spans="1:6" s="33" customFormat="1" ht="15.75">
      <c r="A1588" s="158"/>
      <c r="B1588" s="148"/>
      <c r="C1588" s="111"/>
      <c r="D1588" s="111"/>
      <c r="E1588" s="32"/>
      <c r="F1588"/>
    </row>
    <row r="1589" spans="1:6" s="33" customFormat="1" ht="15.75">
      <c r="A1589" s="158"/>
      <c r="B1589" s="148"/>
      <c r="C1589" s="111"/>
      <c r="D1589" s="111"/>
      <c r="E1589" s="32"/>
      <c r="F1589"/>
    </row>
    <row r="1590" spans="1:6" s="33" customFormat="1" ht="15.75">
      <c r="A1590" s="158"/>
      <c r="B1590" s="148"/>
      <c r="C1590" s="111"/>
      <c r="D1590" s="111"/>
      <c r="E1590" s="32"/>
      <c r="F1590"/>
    </row>
    <row r="1591" spans="1:6" s="33" customFormat="1" ht="15.75">
      <c r="A1591" s="158"/>
      <c r="B1591" s="148"/>
      <c r="C1591" s="111"/>
      <c r="D1591" s="111"/>
      <c r="E1591" s="32"/>
      <c r="F1591"/>
    </row>
    <row r="1592" spans="1:6" s="33" customFormat="1" ht="15.75">
      <c r="A1592" s="158"/>
      <c r="B1592" s="148"/>
      <c r="C1592" s="111"/>
      <c r="D1592" s="111"/>
      <c r="E1592" s="32"/>
      <c r="F1592"/>
    </row>
    <row r="1593" spans="1:6" s="33" customFormat="1" ht="15.75">
      <c r="A1593" s="158"/>
      <c r="B1593" s="148"/>
      <c r="C1593" s="111"/>
      <c r="D1593" s="111"/>
      <c r="E1593" s="32"/>
      <c r="F1593"/>
    </row>
    <row r="1594" spans="1:6" s="33" customFormat="1" ht="15.75">
      <c r="A1594" s="158"/>
      <c r="B1594" s="148"/>
      <c r="C1594" s="111"/>
      <c r="D1594" s="111"/>
      <c r="E1594" s="32"/>
      <c r="F1594"/>
    </row>
    <row r="1595" spans="1:6" s="33" customFormat="1" ht="15.75">
      <c r="A1595" s="158"/>
      <c r="B1595" s="148"/>
      <c r="C1595" s="111"/>
      <c r="D1595" s="111"/>
      <c r="E1595" s="32"/>
      <c r="F1595"/>
    </row>
    <row r="1596" spans="1:6" s="33" customFormat="1" ht="15.75">
      <c r="A1596" s="158"/>
      <c r="B1596" s="148"/>
      <c r="C1596" s="111"/>
      <c r="D1596" s="111"/>
      <c r="E1596" s="32"/>
      <c r="F1596"/>
    </row>
    <row r="1597" spans="1:6" s="33" customFormat="1" ht="15.75">
      <c r="A1597" s="158"/>
      <c r="B1597" s="148"/>
      <c r="C1597" s="111"/>
      <c r="D1597" s="111"/>
      <c r="E1597" s="32"/>
      <c r="F1597"/>
    </row>
    <row r="1598" spans="1:6" s="33" customFormat="1" ht="15.75">
      <c r="A1598" s="158"/>
      <c r="B1598" s="148"/>
      <c r="C1598" s="111"/>
      <c r="D1598" s="111"/>
      <c r="E1598" s="32"/>
      <c r="F1598"/>
    </row>
    <row r="1599" spans="1:6" s="33" customFormat="1" ht="15.75">
      <c r="A1599" s="158"/>
      <c r="B1599" s="148"/>
      <c r="C1599" s="111"/>
      <c r="D1599" s="111"/>
      <c r="E1599" s="32"/>
      <c r="F1599"/>
    </row>
    <row r="1600" spans="1:6" s="33" customFormat="1" ht="15.75">
      <c r="A1600" s="158"/>
      <c r="B1600" s="148"/>
      <c r="C1600" s="111"/>
      <c r="D1600" s="111"/>
      <c r="E1600" s="32"/>
      <c r="F1600"/>
    </row>
    <row r="1601" spans="1:6" s="33" customFormat="1" ht="15.75">
      <c r="A1601" s="158"/>
      <c r="B1601" s="148"/>
      <c r="C1601" s="111"/>
      <c r="D1601" s="111"/>
      <c r="E1601" s="32"/>
      <c r="F1601"/>
    </row>
    <row r="1602" spans="1:6" s="33" customFormat="1" ht="15.75">
      <c r="A1602" s="158"/>
      <c r="B1602" s="148"/>
      <c r="C1602" s="111"/>
      <c r="D1602" s="111"/>
      <c r="E1602" s="32"/>
      <c r="F1602"/>
    </row>
    <row r="1603" spans="1:6" s="33" customFormat="1" ht="15.75">
      <c r="A1603" s="158"/>
      <c r="B1603" s="148"/>
      <c r="C1603" s="111"/>
      <c r="D1603" s="111"/>
      <c r="E1603" s="32"/>
      <c r="F1603"/>
    </row>
    <row r="1604" spans="1:6" s="33" customFormat="1" ht="15.75">
      <c r="A1604" s="158"/>
      <c r="B1604" s="148"/>
      <c r="C1604" s="111"/>
      <c r="D1604" s="111"/>
      <c r="E1604" s="32"/>
      <c r="F1604"/>
    </row>
    <row r="1605" spans="1:6" s="33" customFormat="1" ht="15.75">
      <c r="A1605" s="158"/>
      <c r="B1605" s="148"/>
      <c r="C1605" s="111"/>
      <c r="D1605" s="111"/>
      <c r="E1605" s="32"/>
      <c r="F1605"/>
    </row>
    <row r="1606" spans="1:6" s="33" customFormat="1" ht="15.75">
      <c r="A1606" s="158"/>
      <c r="B1606" s="148"/>
      <c r="C1606" s="111"/>
      <c r="D1606" s="111"/>
      <c r="E1606" s="32"/>
      <c r="F1606"/>
    </row>
    <row r="1607" spans="1:6" s="33" customFormat="1" ht="15.75">
      <c r="A1607" s="158"/>
      <c r="B1607" s="148"/>
      <c r="C1607" s="111"/>
      <c r="D1607" s="111"/>
      <c r="E1607" s="32"/>
      <c r="F1607"/>
    </row>
    <row r="1608" spans="1:6" s="33" customFormat="1" ht="15.75">
      <c r="A1608" s="158"/>
      <c r="B1608" s="148"/>
      <c r="C1608" s="111"/>
      <c r="D1608" s="111"/>
      <c r="E1608" s="32"/>
      <c r="F1608"/>
    </row>
    <row r="1609" spans="1:6" s="33" customFormat="1" ht="15.75">
      <c r="A1609" s="158"/>
      <c r="B1609" s="148"/>
      <c r="C1609" s="111"/>
      <c r="D1609" s="111"/>
      <c r="E1609" s="32"/>
      <c r="F1609"/>
    </row>
    <row r="1610" spans="1:6" s="33" customFormat="1" ht="15.75">
      <c r="A1610" s="158"/>
      <c r="B1610" s="148"/>
      <c r="C1610" s="111"/>
      <c r="D1610" s="111"/>
      <c r="E1610" s="32"/>
      <c r="F1610"/>
    </row>
    <row r="1611" spans="1:6" s="33" customFormat="1" ht="15.75">
      <c r="A1611" s="158"/>
      <c r="B1611" s="148"/>
      <c r="C1611" s="111"/>
      <c r="D1611" s="111"/>
      <c r="E1611" s="32"/>
      <c r="F1611"/>
    </row>
    <row r="1612" spans="1:6" s="33" customFormat="1" ht="15.75">
      <c r="A1612" s="158"/>
      <c r="B1612" s="148"/>
      <c r="C1612" s="111"/>
      <c r="D1612" s="111"/>
      <c r="E1612" s="32"/>
      <c r="F1612"/>
    </row>
    <row r="1613" spans="1:6" s="33" customFormat="1" ht="15.75">
      <c r="A1613" s="158"/>
      <c r="B1613" s="148"/>
      <c r="C1613" s="111"/>
      <c r="D1613" s="111"/>
      <c r="E1613" s="32"/>
      <c r="F1613"/>
    </row>
    <row r="1614" spans="1:6" s="33" customFormat="1" ht="15.75">
      <c r="A1614" s="158"/>
      <c r="B1614" s="148"/>
      <c r="C1614" s="111"/>
      <c r="D1614" s="111"/>
      <c r="E1614" s="32"/>
      <c r="F1614"/>
    </row>
    <row r="1615" spans="1:6" s="33" customFormat="1" ht="15.75">
      <c r="A1615" s="158"/>
      <c r="B1615" s="148"/>
      <c r="C1615" s="111"/>
      <c r="D1615" s="111"/>
      <c r="E1615" s="32"/>
      <c r="F1615"/>
    </row>
    <row r="1616" spans="1:6" s="33" customFormat="1" ht="15.75">
      <c r="A1616" s="158"/>
      <c r="B1616" s="148"/>
      <c r="C1616" s="111"/>
      <c r="D1616" s="111"/>
      <c r="E1616" s="32"/>
      <c r="F1616"/>
    </row>
    <row r="1617" spans="1:6" s="33" customFormat="1" ht="15.75">
      <c r="A1617" s="158"/>
      <c r="B1617" s="148"/>
      <c r="C1617" s="111"/>
      <c r="D1617" s="111"/>
      <c r="E1617" s="32"/>
      <c r="F1617"/>
    </row>
    <row r="1618" spans="1:6" s="33" customFormat="1" ht="15.75">
      <c r="A1618" s="158"/>
      <c r="B1618" s="148"/>
      <c r="C1618" s="111"/>
      <c r="D1618" s="111"/>
      <c r="E1618" s="32"/>
      <c r="F1618"/>
    </row>
    <row r="1619" spans="1:6" s="33" customFormat="1" ht="15.75">
      <c r="A1619" s="158"/>
      <c r="B1619" s="148"/>
      <c r="C1619" s="111"/>
      <c r="D1619" s="111"/>
      <c r="E1619" s="32"/>
      <c r="F1619"/>
    </row>
    <row r="1620" spans="1:6" s="33" customFormat="1" ht="15.75">
      <c r="A1620" s="158"/>
      <c r="B1620" s="148"/>
      <c r="C1620" s="111"/>
      <c r="D1620" s="111"/>
      <c r="E1620" s="32"/>
      <c r="F1620"/>
    </row>
    <row r="1621" spans="1:6" s="33" customFormat="1" ht="15.75">
      <c r="A1621" s="158"/>
      <c r="B1621" s="148"/>
      <c r="C1621" s="111"/>
      <c r="D1621" s="111"/>
      <c r="E1621" s="32"/>
      <c r="F1621"/>
    </row>
    <row r="1622" spans="1:6" s="33" customFormat="1" ht="15.75">
      <c r="A1622" s="158"/>
      <c r="B1622" s="148"/>
      <c r="C1622" s="111"/>
      <c r="D1622" s="111"/>
      <c r="E1622" s="32"/>
      <c r="F1622"/>
    </row>
    <row r="1623" spans="1:6" s="33" customFormat="1" ht="15.75">
      <c r="A1623" s="158"/>
      <c r="B1623" s="148"/>
      <c r="C1623" s="111"/>
      <c r="D1623" s="111"/>
      <c r="E1623" s="32"/>
      <c r="F1623"/>
    </row>
    <row r="1624" spans="1:6" s="33" customFormat="1" ht="15.75">
      <c r="A1624" s="158"/>
      <c r="B1624" s="148"/>
      <c r="C1624" s="111"/>
      <c r="D1624" s="111"/>
      <c r="E1624" s="32"/>
      <c r="F1624"/>
    </row>
    <row r="1625" spans="1:6" s="33" customFormat="1" ht="15.75">
      <c r="A1625" s="158"/>
      <c r="B1625" s="148"/>
      <c r="C1625" s="111"/>
      <c r="D1625" s="111"/>
      <c r="E1625" s="32"/>
      <c r="F1625"/>
    </row>
    <row r="1626" spans="1:6" s="33" customFormat="1" ht="15.75">
      <c r="A1626" s="158"/>
      <c r="B1626" s="148"/>
      <c r="C1626" s="111"/>
      <c r="D1626" s="111"/>
      <c r="E1626" s="32"/>
      <c r="F1626"/>
    </row>
    <row r="1627" spans="1:6" s="33" customFormat="1" ht="15.75">
      <c r="A1627" s="158"/>
      <c r="B1627" s="148"/>
      <c r="C1627" s="111"/>
      <c r="D1627" s="111"/>
      <c r="E1627" s="32"/>
      <c r="F1627"/>
    </row>
    <row r="1628" spans="1:6" s="33" customFormat="1" ht="15.75">
      <c r="A1628" s="158"/>
      <c r="B1628" s="148"/>
      <c r="C1628" s="111"/>
      <c r="D1628" s="111"/>
      <c r="E1628" s="32"/>
      <c r="F1628"/>
    </row>
    <row r="1629" spans="1:6" s="33" customFormat="1" ht="15.75">
      <c r="A1629" s="158"/>
      <c r="B1629" s="148"/>
      <c r="C1629" s="111"/>
      <c r="D1629" s="111"/>
      <c r="E1629" s="32"/>
      <c r="F1629"/>
    </row>
    <row r="1630" spans="1:6" s="33" customFormat="1" ht="15.75">
      <c r="A1630" s="158"/>
      <c r="B1630" s="148"/>
      <c r="C1630" s="111"/>
      <c r="D1630" s="111"/>
      <c r="E1630" s="32"/>
      <c r="F1630"/>
    </row>
    <row r="1631" spans="1:6" s="33" customFormat="1" ht="15.75">
      <c r="A1631" s="158"/>
      <c r="B1631" s="148"/>
      <c r="C1631" s="111"/>
      <c r="D1631" s="111"/>
      <c r="E1631" s="32"/>
      <c r="F1631"/>
    </row>
    <row r="1632" spans="1:6" s="33" customFormat="1" ht="15.75">
      <c r="A1632" s="158"/>
      <c r="B1632" s="148"/>
      <c r="C1632" s="111"/>
      <c r="D1632" s="111"/>
      <c r="E1632" s="32"/>
      <c r="F1632"/>
    </row>
    <row r="1633" spans="1:6" s="33" customFormat="1" ht="15.75">
      <c r="A1633" s="158"/>
      <c r="B1633" s="148"/>
      <c r="C1633" s="111"/>
      <c r="D1633" s="111"/>
      <c r="E1633" s="32"/>
      <c r="F1633"/>
    </row>
    <row r="1634" spans="1:6" s="33" customFormat="1" ht="15.75">
      <c r="A1634" s="158"/>
      <c r="B1634" s="148"/>
      <c r="C1634" s="111"/>
      <c r="D1634" s="111"/>
      <c r="E1634" s="32"/>
      <c r="F1634"/>
    </row>
    <row r="1635" spans="1:6" s="33" customFormat="1" ht="15.75">
      <c r="A1635" s="158"/>
      <c r="B1635" s="148"/>
      <c r="C1635" s="111"/>
      <c r="D1635" s="111"/>
      <c r="E1635" s="32"/>
      <c r="F1635"/>
    </row>
    <row r="1636" spans="1:6" s="33" customFormat="1" ht="15.75">
      <c r="A1636" s="158"/>
      <c r="B1636" s="148"/>
      <c r="C1636" s="111"/>
      <c r="D1636" s="111"/>
      <c r="E1636" s="32"/>
      <c r="F1636"/>
    </row>
    <row r="1637" spans="1:6" s="33" customFormat="1" ht="15.75">
      <c r="A1637" s="158"/>
      <c r="B1637" s="148"/>
      <c r="C1637" s="111"/>
      <c r="D1637" s="111"/>
      <c r="E1637" s="32"/>
      <c r="F1637"/>
    </row>
    <row r="1638" spans="1:6" s="33" customFormat="1" ht="15.75">
      <c r="A1638" s="158"/>
      <c r="B1638" s="148"/>
      <c r="C1638" s="111"/>
      <c r="D1638" s="111"/>
      <c r="E1638" s="32"/>
      <c r="F1638"/>
    </row>
    <row r="1639" spans="1:6" s="33" customFormat="1" ht="15.75">
      <c r="A1639" s="158"/>
      <c r="B1639" s="148"/>
      <c r="C1639" s="111"/>
      <c r="D1639" s="111"/>
      <c r="E1639" s="32"/>
      <c r="F1639"/>
    </row>
    <row r="1640" spans="1:6" s="33" customFormat="1" ht="15.75">
      <c r="A1640" s="158"/>
      <c r="B1640" s="148"/>
      <c r="C1640" s="111"/>
      <c r="D1640" s="111"/>
      <c r="E1640" s="32"/>
      <c r="F1640"/>
    </row>
    <row r="1641" spans="1:6" s="33" customFormat="1" ht="15.75">
      <c r="A1641" s="158"/>
      <c r="B1641" s="148"/>
      <c r="C1641" s="111"/>
      <c r="D1641" s="111"/>
      <c r="E1641" s="32"/>
      <c r="F1641"/>
    </row>
    <row r="1642" spans="1:6" s="33" customFormat="1" ht="15.75">
      <c r="A1642" s="158"/>
      <c r="B1642" s="148"/>
      <c r="C1642" s="111"/>
      <c r="D1642" s="111"/>
      <c r="E1642" s="32"/>
      <c r="F1642"/>
    </row>
    <row r="1643" spans="1:6" s="33" customFormat="1" ht="15.75">
      <c r="A1643" s="158"/>
      <c r="B1643" s="148"/>
      <c r="C1643" s="111"/>
      <c r="D1643" s="111"/>
      <c r="E1643" s="32"/>
      <c r="F1643"/>
    </row>
    <row r="1644" spans="1:6" s="33" customFormat="1" ht="15.75">
      <c r="A1644" s="158"/>
      <c r="B1644" s="148"/>
      <c r="C1644" s="111"/>
      <c r="D1644" s="111"/>
      <c r="E1644" s="32"/>
      <c r="F1644"/>
    </row>
    <row r="1645" spans="1:6" s="33" customFormat="1" ht="15.75">
      <c r="A1645" s="158"/>
      <c r="B1645" s="148"/>
      <c r="C1645" s="111"/>
      <c r="D1645" s="111"/>
      <c r="E1645" s="32"/>
      <c r="F1645"/>
    </row>
    <row r="1646" spans="1:6" s="33" customFormat="1" ht="15.75">
      <c r="A1646" s="158"/>
      <c r="B1646" s="148"/>
      <c r="C1646" s="111"/>
      <c r="D1646" s="111"/>
      <c r="E1646" s="32"/>
      <c r="F1646"/>
    </row>
    <row r="1647" spans="1:6" s="33" customFormat="1" ht="15.75">
      <c r="A1647" s="158"/>
      <c r="B1647" s="148"/>
      <c r="C1647" s="111"/>
      <c r="D1647" s="111"/>
      <c r="E1647" s="32"/>
      <c r="F1647"/>
    </row>
    <row r="1648" spans="1:6" s="33" customFormat="1" ht="15.75">
      <c r="A1648" s="158"/>
      <c r="B1648" s="148"/>
      <c r="C1648" s="111"/>
      <c r="D1648" s="111"/>
      <c r="E1648" s="32"/>
      <c r="F1648"/>
    </row>
    <row r="1649" spans="1:6" s="33" customFormat="1" ht="15.75">
      <c r="A1649" s="158"/>
      <c r="B1649" s="148"/>
      <c r="C1649" s="111"/>
      <c r="D1649" s="111"/>
      <c r="E1649" s="32"/>
      <c r="F1649"/>
    </row>
    <row r="1650" spans="1:6" s="33" customFormat="1" ht="15.75">
      <c r="A1650" s="158"/>
      <c r="B1650" s="148"/>
      <c r="C1650" s="111"/>
      <c r="D1650" s="111"/>
      <c r="E1650" s="32"/>
      <c r="F1650"/>
    </row>
    <row r="1651" spans="1:6" s="33" customFormat="1" ht="15.75">
      <c r="A1651" s="158"/>
      <c r="B1651" s="148"/>
      <c r="C1651" s="111"/>
      <c r="D1651" s="111"/>
      <c r="E1651" s="32"/>
      <c r="F1651"/>
    </row>
    <row r="1652" spans="1:6" s="33" customFormat="1" ht="15.75">
      <c r="A1652" s="158"/>
      <c r="B1652" s="148"/>
      <c r="C1652" s="111"/>
      <c r="D1652" s="111"/>
      <c r="E1652" s="32"/>
      <c r="F1652"/>
    </row>
    <row r="1653" spans="1:6" s="33" customFormat="1" ht="15.75">
      <c r="A1653" s="158"/>
      <c r="B1653" s="148"/>
      <c r="C1653" s="111"/>
      <c r="D1653" s="111"/>
      <c r="E1653" s="32"/>
      <c r="F1653"/>
    </row>
    <row r="1654" spans="1:6" s="33" customFormat="1" ht="15.75">
      <c r="A1654" s="158"/>
      <c r="B1654" s="148"/>
      <c r="C1654" s="111"/>
      <c r="D1654" s="111"/>
      <c r="E1654" s="32"/>
      <c r="F1654"/>
    </row>
    <row r="1655" spans="1:6" s="33" customFormat="1" ht="15.75">
      <c r="A1655" s="158"/>
      <c r="B1655" s="148"/>
      <c r="C1655" s="111"/>
      <c r="D1655" s="111"/>
      <c r="E1655" s="32"/>
      <c r="F1655"/>
    </row>
    <row r="1656" spans="1:6" s="33" customFormat="1" ht="15.75">
      <c r="A1656" s="158"/>
      <c r="B1656" s="148"/>
      <c r="C1656" s="111"/>
      <c r="D1656" s="111"/>
      <c r="E1656" s="32"/>
      <c r="F1656"/>
    </row>
    <row r="1657" spans="1:6" s="33" customFormat="1" ht="15.75">
      <c r="A1657" s="158"/>
      <c r="B1657" s="148"/>
      <c r="C1657" s="111"/>
      <c r="D1657" s="111"/>
      <c r="E1657" s="32"/>
      <c r="F1657"/>
    </row>
    <row r="1658" spans="1:6" s="33" customFormat="1" ht="15.75">
      <c r="A1658" s="158"/>
      <c r="B1658" s="148"/>
      <c r="C1658" s="111"/>
      <c r="D1658" s="111"/>
      <c r="E1658" s="32"/>
      <c r="F1658"/>
    </row>
    <row r="1659" spans="1:6" s="33" customFormat="1" ht="15.75">
      <c r="A1659" s="158"/>
      <c r="B1659" s="148"/>
      <c r="C1659" s="111"/>
      <c r="D1659" s="111"/>
      <c r="E1659" s="32"/>
      <c r="F1659"/>
    </row>
    <row r="1660" spans="1:6" s="33" customFormat="1" ht="15.75">
      <c r="A1660" s="158"/>
      <c r="B1660" s="148"/>
      <c r="C1660" s="111"/>
      <c r="D1660" s="111"/>
      <c r="E1660" s="32"/>
      <c r="F1660"/>
    </row>
    <row r="1661" spans="1:6" s="33" customFormat="1" ht="15.75">
      <c r="A1661" s="158"/>
      <c r="B1661" s="148"/>
      <c r="C1661" s="111"/>
      <c r="D1661" s="111"/>
      <c r="E1661" s="32"/>
      <c r="F1661"/>
    </row>
    <row r="1662" spans="1:6" s="33" customFormat="1" ht="15.75">
      <c r="A1662" s="158"/>
      <c r="B1662" s="148"/>
      <c r="C1662" s="111"/>
      <c r="D1662" s="111"/>
      <c r="E1662" s="32"/>
      <c r="F1662"/>
    </row>
    <row r="1663" spans="1:6" s="33" customFormat="1" ht="15.75">
      <c r="A1663" s="158"/>
      <c r="B1663" s="148"/>
      <c r="C1663" s="111"/>
      <c r="D1663" s="111"/>
      <c r="E1663" s="32"/>
      <c r="F1663"/>
    </row>
    <row r="1664" spans="1:6" s="33" customFormat="1" ht="15.75">
      <c r="A1664" s="158"/>
      <c r="B1664" s="148"/>
      <c r="C1664" s="111"/>
      <c r="D1664" s="111"/>
      <c r="E1664" s="32"/>
      <c r="F1664"/>
    </row>
    <row r="1665" spans="1:6" s="33" customFormat="1" ht="15.75">
      <c r="A1665" s="158"/>
      <c r="B1665" s="148"/>
      <c r="C1665" s="111"/>
      <c r="D1665" s="111"/>
      <c r="E1665" s="32"/>
      <c r="F1665"/>
    </row>
    <row r="1666" spans="1:6" s="33" customFormat="1" ht="15.75">
      <c r="A1666" s="158"/>
      <c r="B1666" s="148"/>
      <c r="C1666" s="111"/>
      <c r="D1666" s="111"/>
      <c r="E1666" s="32"/>
      <c r="F1666"/>
    </row>
    <row r="1667" spans="1:6" s="33" customFormat="1" ht="15.75">
      <c r="A1667" s="158"/>
      <c r="B1667" s="148"/>
      <c r="C1667" s="111"/>
      <c r="D1667" s="111"/>
      <c r="E1667" s="32"/>
      <c r="F1667"/>
    </row>
    <row r="1668" spans="1:6" s="33" customFormat="1" ht="15.75">
      <c r="A1668" s="158"/>
      <c r="B1668" s="148"/>
      <c r="C1668" s="111"/>
      <c r="D1668" s="111"/>
      <c r="E1668" s="32"/>
      <c r="F1668"/>
    </row>
    <row r="1669" spans="1:6" s="33" customFormat="1" ht="15.75">
      <c r="A1669" s="158"/>
      <c r="B1669" s="148"/>
      <c r="C1669" s="111"/>
      <c r="D1669" s="111"/>
      <c r="E1669" s="32"/>
      <c r="F1669"/>
    </row>
    <row r="1670" spans="1:6" s="33" customFormat="1" ht="15.75">
      <c r="A1670" s="158"/>
      <c r="B1670" s="148"/>
      <c r="C1670" s="111"/>
      <c r="D1670" s="111"/>
      <c r="E1670" s="32"/>
      <c r="F1670"/>
    </row>
    <row r="1671" spans="1:6" s="33" customFormat="1" ht="15.75">
      <c r="A1671" s="158"/>
      <c r="B1671" s="148"/>
      <c r="C1671" s="111"/>
      <c r="D1671" s="111"/>
      <c r="E1671" s="32"/>
      <c r="F1671"/>
    </row>
    <row r="1672" spans="1:6" s="33" customFormat="1" ht="15.75">
      <c r="A1672" s="158"/>
      <c r="B1672" s="148"/>
      <c r="C1672" s="111"/>
      <c r="D1672" s="111"/>
      <c r="E1672" s="32"/>
      <c r="F1672"/>
    </row>
    <row r="1673" spans="1:6" s="33" customFormat="1" ht="15.75">
      <c r="A1673" s="158"/>
      <c r="B1673" s="148"/>
      <c r="C1673" s="111"/>
      <c r="D1673" s="111"/>
      <c r="E1673" s="32"/>
      <c r="F1673"/>
    </row>
    <row r="1674" spans="1:6" s="33" customFormat="1" ht="15.75">
      <c r="A1674" s="158"/>
      <c r="B1674" s="148"/>
      <c r="C1674" s="111"/>
      <c r="D1674" s="111"/>
      <c r="E1674" s="32"/>
      <c r="F1674"/>
    </row>
    <row r="1675" spans="1:6" s="33" customFormat="1" ht="15.75">
      <c r="A1675" s="158"/>
      <c r="B1675" s="148"/>
      <c r="C1675" s="111"/>
      <c r="D1675" s="111"/>
      <c r="E1675" s="32"/>
      <c r="F1675"/>
    </row>
    <row r="1676" spans="1:6" s="33" customFormat="1" ht="15.75">
      <c r="A1676" s="158"/>
      <c r="B1676" s="148"/>
      <c r="C1676" s="111"/>
      <c r="D1676" s="111"/>
      <c r="E1676" s="32"/>
      <c r="F1676"/>
    </row>
    <row r="1677" spans="1:6" s="33" customFormat="1" ht="15.75">
      <c r="A1677" s="158"/>
      <c r="B1677" s="148"/>
      <c r="C1677" s="111"/>
      <c r="D1677" s="111"/>
      <c r="E1677" s="32"/>
      <c r="F1677"/>
    </row>
    <row r="1678" spans="1:6" s="33" customFormat="1" ht="15.75">
      <c r="A1678" s="158"/>
      <c r="B1678" s="148"/>
      <c r="C1678" s="111"/>
      <c r="D1678" s="111"/>
      <c r="E1678" s="32"/>
      <c r="F1678"/>
    </row>
    <row r="1679" spans="1:6" s="33" customFormat="1" ht="15.75">
      <c r="A1679" s="158"/>
      <c r="B1679" s="148"/>
      <c r="C1679" s="111"/>
      <c r="D1679" s="111"/>
      <c r="E1679" s="32"/>
      <c r="F1679"/>
    </row>
    <row r="1680" spans="1:6" s="33" customFormat="1" ht="15.75">
      <c r="A1680" s="158"/>
      <c r="B1680" s="148"/>
      <c r="C1680" s="111"/>
      <c r="D1680" s="111"/>
      <c r="E1680" s="32"/>
      <c r="F1680"/>
    </row>
    <row r="1681" spans="1:6" s="33" customFormat="1" ht="15.75">
      <c r="A1681" s="158"/>
      <c r="B1681" s="148"/>
      <c r="C1681" s="111"/>
      <c r="D1681" s="111"/>
      <c r="E1681" s="32"/>
      <c r="F1681"/>
    </row>
    <row r="1682" spans="1:6" s="33" customFormat="1" ht="15.75">
      <c r="A1682" s="158"/>
      <c r="B1682" s="148"/>
      <c r="C1682" s="111"/>
      <c r="D1682" s="111"/>
      <c r="E1682" s="32"/>
      <c r="F1682"/>
    </row>
    <row r="1683" spans="1:6" s="33" customFormat="1" ht="15.75">
      <c r="A1683" s="158"/>
      <c r="B1683" s="148"/>
      <c r="C1683" s="111"/>
      <c r="D1683" s="111"/>
      <c r="E1683" s="32"/>
      <c r="F1683"/>
    </row>
    <row r="1684" spans="1:6" s="33" customFormat="1" ht="15.75">
      <c r="A1684" s="158"/>
      <c r="B1684" s="148"/>
      <c r="C1684" s="111"/>
      <c r="D1684" s="111"/>
      <c r="E1684" s="32"/>
      <c r="F1684"/>
    </row>
    <row r="1685" spans="1:6" s="33" customFormat="1" ht="15.75">
      <c r="A1685" s="158"/>
      <c r="B1685" s="148"/>
      <c r="C1685" s="111"/>
      <c r="D1685" s="111"/>
      <c r="E1685" s="32"/>
      <c r="F1685"/>
    </row>
    <row r="1686" spans="1:6" s="33" customFormat="1" ht="15.75">
      <c r="A1686" s="158"/>
      <c r="B1686" s="148"/>
      <c r="C1686" s="111"/>
      <c r="D1686" s="111"/>
      <c r="E1686" s="32"/>
      <c r="F1686"/>
    </row>
    <row r="1687" spans="1:6" s="33" customFormat="1" ht="15.75">
      <c r="A1687" s="158"/>
      <c r="B1687" s="148"/>
      <c r="C1687" s="111"/>
      <c r="D1687" s="111"/>
      <c r="E1687" s="32"/>
      <c r="F1687"/>
    </row>
    <row r="1688" spans="1:6" s="33" customFormat="1" ht="15.75">
      <c r="A1688" s="158"/>
      <c r="B1688" s="148"/>
      <c r="C1688" s="111"/>
      <c r="D1688" s="111"/>
      <c r="E1688" s="32"/>
      <c r="F1688"/>
    </row>
    <row r="1689" spans="1:6" s="33" customFormat="1" ht="15.75">
      <c r="A1689" s="158"/>
      <c r="B1689" s="148"/>
      <c r="C1689" s="111"/>
      <c r="D1689" s="111"/>
      <c r="E1689" s="32"/>
      <c r="F1689"/>
    </row>
    <row r="1690" spans="1:6" s="33" customFormat="1" ht="15.75">
      <c r="A1690" s="158"/>
      <c r="B1690" s="148"/>
      <c r="C1690" s="111"/>
      <c r="D1690" s="111"/>
      <c r="E1690" s="32"/>
      <c r="F1690"/>
    </row>
    <row r="1691" spans="1:6" s="33" customFormat="1" ht="15.75">
      <c r="A1691" s="158"/>
      <c r="B1691" s="148"/>
      <c r="C1691" s="111"/>
      <c r="D1691" s="111"/>
      <c r="E1691" s="32"/>
      <c r="F1691"/>
    </row>
    <row r="1692" spans="1:6" s="33" customFormat="1" ht="15.75">
      <c r="A1692" s="158"/>
      <c r="B1692" s="148"/>
      <c r="C1692" s="111"/>
      <c r="D1692" s="111"/>
      <c r="E1692" s="32"/>
      <c r="F1692"/>
    </row>
    <row r="1693" spans="1:6" s="33" customFormat="1" ht="15.75">
      <c r="A1693" s="158"/>
      <c r="B1693" s="148"/>
      <c r="C1693" s="111"/>
      <c r="D1693" s="111"/>
      <c r="E1693" s="32"/>
      <c r="F1693"/>
    </row>
    <row r="1694" spans="1:6" s="33" customFormat="1" ht="15.75">
      <c r="A1694" s="158"/>
      <c r="B1694" s="148"/>
      <c r="C1694" s="111"/>
      <c r="D1694" s="111"/>
      <c r="E1694" s="32"/>
      <c r="F1694"/>
    </row>
    <row r="1695" spans="1:6" s="33" customFormat="1" ht="15.75">
      <c r="A1695" s="158"/>
      <c r="B1695" s="148"/>
      <c r="C1695" s="111"/>
      <c r="D1695" s="111"/>
      <c r="E1695" s="32"/>
      <c r="F1695"/>
    </row>
    <row r="1696" spans="1:6" s="33" customFormat="1" ht="15.75">
      <c r="A1696" s="158"/>
      <c r="B1696" s="148"/>
      <c r="C1696" s="111"/>
      <c r="D1696" s="111"/>
      <c r="E1696" s="32"/>
      <c r="F1696"/>
    </row>
    <row r="1697" spans="1:6" s="33" customFormat="1" ht="15.75">
      <c r="A1697" s="158"/>
      <c r="B1697" s="148"/>
      <c r="C1697" s="111"/>
      <c r="D1697" s="111"/>
      <c r="E1697" s="32"/>
      <c r="F1697"/>
    </row>
    <row r="1698" spans="1:6" s="33" customFormat="1" ht="15.75">
      <c r="A1698" s="158"/>
      <c r="B1698" s="148"/>
      <c r="C1698" s="111"/>
      <c r="D1698" s="111"/>
      <c r="E1698" s="32"/>
      <c r="F1698"/>
    </row>
    <row r="1699" spans="1:6" s="33" customFormat="1" ht="15.75">
      <c r="A1699" s="158"/>
      <c r="B1699" s="148"/>
      <c r="C1699" s="111"/>
      <c r="D1699" s="111"/>
      <c r="E1699" s="32"/>
      <c r="F1699"/>
    </row>
    <row r="1700" spans="1:6" s="33" customFormat="1" ht="15.75">
      <c r="A1700" s="158"/>
      <c r="B1700" s="148"/>
      <c r="C1700" s="111"/>
      <c r="D1700" s="111"/>
      <c r="E1700" s="32"/>
      <c r="F1700"/>
    </row>
    <row r="1701" spans="1:6" s="33" customFormat="1" ht="15.75">
      <c r="A1701" s="158"/>
      <c r="B1701" s="148"/>
      <c r="C1701" s="111"/>
      <c r="D1701" s="111"/>
      <c r="E1701" s="32"/>
      <c r="F1701"/>
    </row>
    <row r="1702" spans="1:6" s="33" customFormat="1" ht="15.75">
      <c r="A1702" s="158"/>
      <c r="B1702" s="148"/>
      <c r="C1702" s="111"/>
      <c r="D1702" s="111"/>
      <c r="E1702" s="32"/>
      <c r="F1702"/>
    </row>
    <row r="1703" spans="1:6" s="33" customFormat="1" ht="15.75">
      <c r="A1703" s="158"/>
      <c r="B1703" s="148"/>
      <c r="C1703" s="111"/>
      <c r="D1703" s="111"/>
      <c r="E1703" s="32"/>
      <c r="F1703"/>
    </row>
    <row r="1704" spans="1:6" s="33" customFormat="1" ht="15.75">
      <c r="A1704" s="158"/>
      <c r="B1704" s="148"/>
      <c r="C1704" s="111"/>
      <c r="D1704" s="111"/>
      <c r="E1704" s="32"/>
      <c r="F1704"/>
    </row>
    <row r="1705" spans="1:6" s="33" customFormat="1" ht="15.75">
      <c r="A1705" s="158"/>
      <c r="B1705" s="148"/>
      <c r="C1705" s="111"/>
      <c r="D1705" s="111"/>
      <c r="E1705" s="32"/>
      <c r="F1705"/>
    </row>
    <row r="1706" spans="1:6" s="33" customFormat="1" ht="15.75">
      <c r="A1706" s="158"/>
      <c r="B1706" s="148"/>
      <c r="C1706" s="111"/>
      <c r="D1706" s="111"/>
      <c r="E1706" s="32"/>
      <c r="F1706"/>
    </row>
    <row r="1707" spans="1:6" s="33" customFormat="1" ht="15.75">
      <c r="A1707" s="158"/>
      <c r="B1707" s="148"/>
      <c r="C1707" s="111"/>
      <c r="D1707" s="111"/>
      <c r="E1707" s="32"/>
      <c r="F1707"/>
    </row>
    <row r="1708" spans="1:6" s="33" customFormat="1" ht="15.75">
      <c r="A1708" s="158"/>
      <c r="B1708" s="148"/>
      <c r="C1708" s="111"/>
      <c r="D1708" s="111"/>
      <c r="E1708" s="32"/>
      <c r="F1708"/>
    </row>
    <row r="1709" spans="1:6" s="33" customFormat="1" ht="15.75">
      <c r="A1709" s="158"/>
      <c r="B1709" s="148"/>
      <c r="C1709" s="111"/>
      <c r="D1709" s="111"/>
      <c r="E1709" s="32"/>
      <c r="F1709"/>
    </row>
    <row r="1710" spans="1:6" s="33" customFormat="1" ht="15.75">
      <c r="A1710" s="158"/>
      <c r="B1710" s="148"/>
      <c r="C1710" s="111"/>
      <c r="D1710" s="111"/>
      <c r="E1710" s="32"/>
      <c r="F1710"/>
    </row>
    <row r="1711" spans="1:6" s="33" customFormat="1" ht="15.75">
      <c r="A1711" s="158"/>
      <c r="B1711" s="148"/>
      <c r="C1711" s="111"/>
      <c r="D1711" s="111"/>
      <c r="E1711" s="32"/>
      <c r="F1711"/>
    </row>
    <row r="1712" spans="1:6" s="33" customFormat="1" ht="15.75">
      <c r="A1712" s="158"/>
      <c r="B1712" s="148"/>
      <c r="C1712" s="111"/>
      <c r="D1712" s="111"/>
      <c r="E1712" s="32"/>
      <c r="F1712"/>
    </row>
    <row r="1713" spans="1:6" s="33" customFormat="1" ht="15.75">
      <c r="A1713" s="158"/>
      <c r="B1713" s="148"/>
      <c r="C1713" s="111"/>
      <c r="D1713" s="111"/>
      <c r="E1713" s="32"/>
      <c r="F1713"/>
    </row>
    <row r="1714" spans="1:6" s="33" customFormat="1" ht="15.75">
      <c r="A1714" s="158"/>
      <c r="B1714" s="148"/>
      <c r="C1714" s="111"/>
      <c r="D1714" s="111"/>
      <c r="E1714" s="32"/>
      <c r="F1714"/>
    </row>
    <row r="1715" spans="1:6" s="33" customFormat="1" ht="15.75">
      <c r="A1715" s="158"/>
      <c r="B1715" s="148"/>
      <c r="C1715" s="111"/>
      <c r="D1715" s="111"/>
      <c r="E1715" s="32"/>
      <c r="F1715"/>
    </row>
    <row r="1716" spans="1:6" s="33" customFormat="1" ht="15.75">
      <c r="A1716" s="158"/>
      <c r="B1716" s="148"/>
      <c r="C1716" s="111"/>
      <c r="D1716" s="111"/>
      <c r="E1716" s="32"/>
      <c r="F1716"/>
    </row>
    <row r="1717" spans="1:6" s="33" customFormat="1" ht="15.75">
      <c r="A1717" s="158"/>
      <c r="B1717" s="148"/>
      <c r="C1717" s="111"/>
      <c r="D1717" s="111"/>
      <c r="E1717" s="32"/>
      <c r="F1717"/>
    </row>
    <row r="1718" spans="1:6" s="33" customFormat="1" ht="15.75">
      <c r="A1718" s="158"/>
      <c r="B1718" s="148"/>
      <c r="C1718" s="111"/>
      <c r="D1718" s="111"/>
      <c r="E1718" s="32"/>
      <c r="F1718"/>
    </row>
    <row r="1719" spans="1:6" s="33" customFormat="1" ht="15.75">
      <c r="A1719" s="158"/>
      <c r="B1719" s="148"/>
      <c r="C1719" s="111"/>
      <c r="D1719" s="111"/>
      <c r="E1719" s="32"/>
      <c r="F1719"/>
    </row>
    <row r="1720" spans="1:6" s="33" customFormat="1" ht="15.75">
      <c r="A1720" s="158"/>
      <c r="B1720" s="148"/>
      <c r="C1720" s="111"/>
      <c r="D1720" s="111"/>
      <c r="E1720" s="32"/>
      <c r="F1720"/>
    </row>
    <row r="1721" spans="1:6" s="33" customFormat="1" ht="15.75">
      <c r="A1721" s="158"/>
      <c r="B1721" s="148"/>
      <c r="C1721" s="111"/>
      <c r="D1721" s="111"/>
      <c r="E1721" s="32"/>
      <c r="F1721"/>
    </row>
    <row r="1722" spans="1:6" s="33" customFormat="1" ht="15.75">
      <c r="A1722" s="158"/>
      <c r="B1722" s="148"/>
      <c r="C1722" s="111"/>
      <c r="D1722" s="111"/>
      <c r="E1722" s="32"/>
      <c r="F1722"/>
    </row>
    <row r="1723" spans="1:6" s="33" customFormat="1" ht="15.75">
      <c r="A1723" s="158"/>
      <c r="B1723" s="148"/>
      <c r="C1723" s="111"/>
      <c r="D1723" s="111"/>
      <c r="E1723" s="32"/>
      <c r="F1723"/>
    </row>
    <row r="1724" spans="1:6" s="33" customFormat="1" ht="15.75">
      <c r="A1724" s="158"/>
      <c r="B1724" s="148"/>
      <c r="C1724" s="111"/>
      <c r="D1724" s="111"/>
      <c r="E1724" s="32"/>
      <c r="F1724"/>
    </row>
    <row r="1725" spans="1:6" s="33" customFormat="1" ht="15.75">
      <c r="A1725" s="158"/>
      <c r="B1725" s="148"/>
      <c r="C1725" s="111"/>
      <c r="D1725" s="111"/>
      <c r="E1725" s="32"/>
      <c r="F1725"/>
    </row>
    <row r="1726" spans="1:6" s="33" customFormat="1" ht="15.75">
      <c r="A1726" s="158"/>
      <c r="B1726" s="148"/>
      <c r="C1726" s="111"/>
      <c r="D1726" s="111"/>
      <c r="E1726" s="32"/>
      <c r="F1726"/>
    </row>
    <row r="1727" spans="1:6" s="33" customFormat="1" ht="15.75">
      <c r="A1727" s="158"/>
      <c r="B1727" s="148"/>
      <c r="C1727" s="111"/>
      <c r="D1727" s="111"/>
      <c r="E1727" s="32"/>
      <c r="F1727"/>
    </row>
    <row r="1728" spans="1:6" s="33" customFormat="1" ht="15.75">
      <c r="A1728" s="158"/>
      <c r="B1728" s="148"/>
      <c r="C1728" s="111"/>
      <c r="D1728" s="111"/>
      <c r="E1728" s="32"/>
      <c r="F1728"/>
    </row>
    <row r="1729" spans="1:6" s="33" customFormat="1" ht="15.75">
      <c r="A1729" s="158"/>
      <c r="B1729" s="148"/>
      <c r="C1729" s="111"/>
      <c r="D1729" s="111"/>
      <c r="E1729" s="32"/>
      <c r="F1729"/>
    </row>
    <row r="1730" spans="1:6" s="33" customFormat="1" ht="15.75">
      <c r="A1730" s="158"/>
      <c r="B1730" s="148"/>
      <c r="C1730" s="111"/>
      <c r="D1730" s="111"/>
      <c r="E1730" s="32"/>
      <c r="F1730"/>
    </row>
    <row r="1731" spans="1:6" s="33" customFormat="1" ht="15.75">
      <c r="A1731" s="158"/>
      <c r="B1731" s="148"/>
      <c r="C1731" s="111"/>
      <c r="D1731" s="111"/>
      <c r="E1731" s="32"/>
      <c r="F1731"/>
    </row>
    <row r="1732" spans="1:6" s="33" customFormat="1" ht="15.75">
      <c r="A1732" s="158"/>
      <c r="B1732" s="148"/>
      <c r="C1732" s="111"/>
      <c r="D1732" s="111"/>
      <c r="E1732" s="32"/>
      <c r="F1732"/>
    </row>
    <row r="1733" spans="1:6" s="33" customFormat="1" ht="15.75">
      <c r="A1733" s="158"/>
      <c r="B1733" s="148"/>
      <c r="C1733" s="111"/>
      <c r="D1733" s="111"/>
      <c r="E1733" s="32"/>
      <c r="F1733"/>
    </row>
    <row r="1734" spans="1:6" s="33" customFormat="1" ht="15.75">
      <c r="A1734" s="158"/>
      <c r="B1734" s="148"/>
      <c r="C1734" s="111"/>
      <c r="D1734" s="111"/>
      <c r="E1734" s="32"/>
      <c r="F1734"/>
    </row>
    <row r="1735" spans="1:6" s="33" customFormat="1" ht="15.75">
      <c r="A1735" s="158"/>
      <c r="B1735" s="148"/>
      <c r="C1735" s="111"/>
      <c r="D1735" s="111"/>
      <c r="E1735" s="32"/>
      <c r="F1735"/>
    </row>
    <row r="1736" spans="1:6" s="33" customFormat="1" ht="15.75">
      <c r="A1736" s="158"/>
      <c r="B1736" s="148"/>
      <c r="C1736" s="111"/>
      <c r="D1736" s="111"/>
      <c r="E1736" s="32"/>
      <c r="F1736"/>
    </row>
    <row r="1737" spans="1:6" s="33" customFormat="1" ht="15.75">
      <c r="A1737" s="158"/>
      <c r="B1737" s="148"/>
      <c r="C1737" s="111"/>
      <c r="D1737" s="111"/>
      <c r="E1737" s="32"/>
      <c r="F1737"/>
    </row>
    <row r="1738" spans="1:6" s="33" customFormat="1" ht="15.75">
      <c r="A1738" s="158"/>
      <c r="B1738" s="148"/>
      <c r="C1738" s="111"/>
      <c r="D1738" s="111"/>
      <c r="E1738" s="32"/>
      <c r="F1738"/>
    </row>
    <row r="1739" spans="1:6" s="33" customFormat="1" ht="15.75">
      <c r="A1739" s="158"/>
      <c r="B1739" s="148"/>
      <c r="C1739" s="111"/>
      <c r="D1739" s="111"/>
      <c r="E1739" s="32"/>
      <c r="F1739"/>
    </row>
    <row r="1740" spans="1:6" s="33" customFormat="1" ht="15.75">
      <c r="A1740" s="158"/>
      <c r="B1740" s="148"/>
      <c r="C1740" s="111"/>
      <c r="D1740" s="111"/>
      <c r="E1740" s="32"/>
      <c r="F1740"/>
    </row>
    <row r="1741" spans="1:6" s="33" customFormat="1" ht="15.75">
      <c r="A1741" s="158"/>
      <c r="B1741" s="148"/>
      <c r="C1741" s="111"/>
      <c r="D1741" s="111"/>
      <c r="E1741" s="32"/>
      <c r="F1741"/>
    </row>
    <row r="1742" spans="1:6" s="33" customFormat="1" ht="15.75">
      <c r="A1742" s="158"/>
      <c r="B1742" s="148"/>
      <c r="C1742" s="111"/>
      <c r="D1742" s="111"/>
      <c r="E1742" s="32"/>
      <c r="F1742"/>
    </row>
    <row r="1743" spans="1:6" s="33" customFormat="1" ht="15.75">
      <c r="A1743" s="158"/>
      <c r="B1743" s="148"/>
      <c r="C1743" s="111"/>
      <c r="D1743" s="111"/>
      <c r="E1743" s="32"/>
      <c r="F1743"/>
    </row>
    <row r="1744" spans="1:6" s="33" customFormat="1" ht="15.75">
      <c r="A1744" s="158"/>
      <c r="B1744" s="148"/>
      <c r="C1744" s="111"/>
      <c r="D1744" s="111"/>
      <c r="E1744" s="32"/>
      <c r="F1744"/>
    </row>
    <row r="1745" spans="1:6" s="33" customFormat="1" ht="15.75">
      <c r="A1745" s="158"/>
      <c r="B1745" s="148"/>
      <c r="C1745" s="111"/>
      <c r="D1745" s="111"/>
      <c r="E1745" s="32"/>
      <c r="F1745"/>
    </row>
    <row r="1746" spans="1:6" s="33" customFormat="1" ht="15.75">
      <c r="A1746" s="158"/>
      <c r="B1746" s="148"/>
      <c r="C1746" s="111"/>
      <c r="D1746" s="111"/>
      <c r="E1746" s="32"/>
      <c r="F1746"/>
    </row>
    <row r="1747" spans="1:6" s="33" customFormat="1" ht="15.75">
      <c r="A1747" s="158"/>
      <c r="B1747" s="148"/>
      <c r="C1747" s="111"/>
      <c r="D1747" s="111"/>
      <c r="E1747" s="32"/>
      <c r="F1747"/>
    </row>
    <row r="1748" spans="1:6" s="33" customFormat="1" ht="15.75">
      <c r="A1748" s="158"/>
      <c r="B1748" s="148"/>
      <c r="C1748" s="111"/>
      <c r="D1748" s="111"/>
      <c r="E1748" s="32"/>
      <c r="F1748"/>
    </row>
    <row r="1749" spans="1:6" s="33" customFormat="1" ht="15.75">
      <c r="A1749" s="158"/>
      <c r="B1749" s="148"/>
      <c r="C1749" s="111"/>
      <c r="D1749" s="111"/>
      <c r="E1749" s="32"/>
      <c r="F1749"/>
    </row>
    <row r="1750" spans="1:6" s="33" customFormat="1" ht="15.75">
      <c r="A1750" s="158"/>
      <c r="B1750" s="148"/>
      <c r="C1750" s="111"/>
      <c r="D1750" s="111"/>
      <c r="E1750" s="32"/>
      <c r="F1750"/>
    </row>
    <row r="1751" spans="1:6" s="33" customFormat="1" ht="15.75">
      <c r="A1751" s="158"/>
      <c r="B1751" s="148"/>
      <c r="C1751" s="111"/>
      <c r="D1751" s="111"/>
      <c r="E1751" s="32"/>
      <c r="F1751"/>
    </row>
    <row r="1752" spans="1:6" s="33" customFormat="1" ht="15.75">
      <c r="A1752" s="158"/>
      <c r="B1752" s="148"/>
      <c r="C1752" s="111"/>
      <c r="D1752" s="111"/>
      <c r="E1752" s="32"/>
      <c r="F1752"/>
    </row>
    <row r="1753" spans="1:6" s="33" customFormat="1" ht="15.75">
      <c r="A1753" s="158"/>
      <c r="B1753" s="148"/>
      <c r="C1753" s="111"/>
      <c r="D1753" s="111"/>
      <c r="E1753" s="32"/>
      <c r="F1753"/>
    </row>
    <row r="1754" spans="1:6" s="33" customFormat="1" ht="15.75">
      <c r="A1754" s="158"/>
      <c r="B1754" s="148"/>
      <c r="C1754" s="111"/>
      <c r="D1754" s="111"/>
      <c r="E1754" s="32"/>
      <c r="F1754"/>
    </row>
    <row r="1755" spans="1:6" s="33" customFormat="1" ht="15.75">
      <c r="A1755" s="158"/>
      <c r="B1755" s="148"/>
      <c r="C1755" s="111"/>
      <c r="D1755" s="111"/>
      <c r="E1755" s="32"/>
      <c r="F1755"/>
    </row>
    <row r="1756" spans="1:6" s="33" customFormat="1" ht="15.75">
      <c r="A1756" s="158"/>
      <c r="B1756" s="148"/>
      <c r="C1756" s="111"/>
      <c r="D1756" s="111"/>
      <c r="E1756" s="32"/>
      <c r="F1756"/>
    </row>
    <row r="1757" spans="1:6" s="33" customFormat="1" ht="15.75">
      <c r="A1757" s="158"/>
      <c r="B1757" s="148"/>
      <c r="C1757" s="111"/>
      <c r="D1757" s="111"/>
      <c r="E1757" s="32"/>
      <c r="F1757"/>
    </row>
    <row r="1758" spans="1:6" s="33" customFormat="1" ht="15.75">
      <c r="A1758" s="158"/>
      <c r="B1758" s="148"/>
      <c r="C1758" s="111"/>
      <c r="D1758" s="111"/>
      <c r="E1758" s="32"/>
      <c r="F1758"/>
    </row>
    <row r="1759" spans="1:6" s="33" customFormat="1" ht="15.75">
      <c r="A1759" s="158"/>
      <c r="B1759" s="148"/>
      <c r="C1759" s="111"/>
      <c r="D1759" s="111"/>
      <c r="E1759" s="32"/>
      <c r="F1759"/>
    </row>
    <row r="1760" spans="1:6" s="33" customFormat="1" ht="15.75">
      <c r="A1760" s="158"/>
      <c r="B1760" s="148"/>
      <c r="C1760" s="111"/>
      <c r="D1760" s="111"/>
      <c r="E1760" s="32"/>
      <c r="F1760"/>
    </row>
    <row r="1761" spans="1:6" s="33" customFormat="1" ht="15.75">
      <c r="A1761" s="158"/>
      <c r="B1761" s="148"/>
      <c r="C1761" s="111"/>
      <c r="D1761" s="111"/>
      <c r="E1761" s="32"/>
      <c r="F1761"/>
    </row>
    <row r="1762" spans="1:6" s="33" customFormat="1" ht="15.75">
      <c r="A1762" s="158"/>
      <c r="B1762" s="148"/>
      <c r="C1762" s="111"/>
      <c r="D1762" s="111"/>
      <c r="E1762" s="32"/>
      <c r="F1762"/>
    </row>
    <row r="1763" spans="1:6" s="33" customFormat="1" ht="15.75">
      <c r="A1763" s="158"/>
      <c r="B1763" s="148"/>
      <c r="C1763" s="111"/>
      <c r="D1763" s="111"/>
      <c r="E1763" s="32"/>
      <c r="F1763"/>
    </row>
    <row r="1764" spans="1:6" s="33" customFormat="1" ht="15.75">
      <c r="A1764" s="158"/>
      <c r="B1764" s="148"/>
      <c r="C1764" s="111"/>
      <c r="D1764" s="111"/>
      <c r="E1764" s="32"/>
      <c r="F1764"/>
    </row>
    <row r="1765" spans="1:6" s="33" customFormat="1" ht="15.75">
      <c r="A1765" s="158"/>
      <c r="B1765" s="148"/>
      <c r="C1765" s="111"/>
      <c r="D1765" s="111"/>
      <c r="E1765" s="32"/>
      <c r="F1765"/>
    </row>
    <row r="1766" spans="1:6" s="33" customFormat="1" ht="15.75">
      <c r="A1766" s="158"/>
      <c r="B1766" s="148"/>
      <c r="C1766" s="111"/>
      <c r="D1766" s="111"/>
      <c r="E1766" s="32"/>
      <c r="F1766"/>
    </row>
    <row r="1767" spans="1:6" s="33" customFormat="1" ht="15.75">
      <c r="A1767" s="158"/>
      <c r="B1767" s="148"/>
      <c r="C1767" s="111"/>
      <c r="D1767" s="111"/>
      <c r="E1767" s="32"/>
      <c r="F1767"/>
    </row>
    <row r="1768" spans="1:6" s="33" customFormat="1" ht="15.75">
      <c r="A1768" s="158"/>
      <c r="B1768" s="148"/>
      <c r="C1768" s="111"/>
      <c r="D1768" s="111"/>
      <c r="E1768" s="32"/>
      <c r="F1768"/>
    </row>
    <row r="1769" spans="1:6" s="33" customFormat="1" ht="15.75">
      <c r="A1769" s="158"/>
      <c r="B1769" s="148"/>
      <c r="C1769" s="111"/>
      <c r="D1769" s="111"/>
      <c r="E1769" s="32"/>
      <c r="F1769"/>
    </row>
    <row r="1770" spans="1:6" s="33" customFormat="1" ht="15.75">
      <c r="A1770" s="158"/>
      <c r="B1770" s="148"/>
      <c r="C1770" s="111"/>
      <c r="D1770" s="111"/>
      <c r="E1770" s="32"/>
      <c r="F1770"/>
    </row>
    <row r="1771" spans="1:6" s="33" customFormat="1" ht="15.75">
      <c r="A1771" s="158"/>
      <c r="B1771" s="148"/>
      <c r="C1771" s="111"/>
      <c r="D1771" s="111"/>
      <c r="E1771" s="32"/>
      <c r="F1771"/>
    </row>
    <row r="1772" spans="1:6" s="33" customFormat="1" ht="15.75">
      <c r="A1772" s="158"/>
      <c r="B1772" s="148"/>
      <c r="C1772" s="111"/>
      <c r="D1772" s="111"/>
      <c r="E1772" s="32"/>
      <c r="F1772"/>
    </row>
    <row r="1773" spans="1:6" s="33" customFormat="1" ht="15.75">
      <c r="A1773" s="158"/>
      <c r="B1773" s="148"/>
      <c r="C1773" s="111"/>
      <c r="D1773" s="111"/>
      <c r="E1773" s="32"/>
      <c r="F1773"/>
    </row>
    <row r="1774" spans="1:6" s="33" customFormat="1" ht="15.75">
      <c r="A1774" s="158"/>
      <c r="B1774" s="148"/>
      <c r="C1774" s="111"/>
      <c r="D1774" s="111"/>
      <c r="E1774" s="32"/>
      <c r="F1774"/>
    </row>
    <row r="1775" spans="1:6" s="33" customFormat="1" ht="15.75">
      <c r="A1775" s="158"/>
      <c r="B1775" s="148"/>
      <c r="C1775" s="111"/>
      <c r="D1775" s="111"/>
      <c r="E1775" s="32"/>
      <c r="F1775"/>
    </row>
    <row r="1776" spans="1:6" s="33" customFormat="1" ht="15.75">
      <c r="A1776" s="158"/>
      <c r="B1776" s="148"/>
      <c r="C1776" s="111"/>
      <c r="D1776" s="111"/>
      <c r="E1776" s="32"/>
      <c r="F1776"/>
    </row>
    <row r="1777" spans="1:6" s="33" customFormat="1" ht="15.75">
      <c r="A1777" s="158"/>
      <c r="B1777" s="148"/>
      <c r="C1777" s="111"/>
      <c r="D1777" s="111"/>
      <c r="E1777" s="32"/>
      <c r="F1777"/>
    </row>
    <row r="1778" spans="1:6" s="33" customFormat="1" ht="15.75">
      <c r="A1778" s="158"/>
      <c r="B1778" s="148"/>
      <c r="C1778" s="111"/>
      <c r="D1778" s="111"/>
      <c r="E1778" s="32"/>
      <c r="F1778"/>
    </row>
    <row r="1779" spans="1:6" s="33" customFormat="1" ht="15.75">
      <c r="A1779" s="158"/>
      <c r="B1779" s="148"/>
      <c r="C1779" s="111"/>
      <c r="D1779" s="111"/>
      <c r="E1779" s="32"/>
      <c r="F1779"/>
    </row>
    <row r="1780" spans="1:6" s="33" customFormat="1" ht="15.75">
      <c r="A1780" s="158"/>
      <c r="B1780" s="148"/>
      <c r="C1780" s="111"/>
      <c r="D1780" s="111"/>
      <c r="E1780" s="32"/>
      <c r="F1780"/>
    </row>
    <row r="1781" spans="1:6" s="33" customFormat="1" ht="15.75">
      <c r="A1781" s="158"/>
      <c r="B1781" s="148"/>
      <c r="C1781" s="111"/>
      <c r="D1781" s="111"/>
      <c r="E1781" s="32"/>
      <c r="F1781"/>
    </row>
    <row r="1782" spans="1:6" s="33" customFormat="1" ht="15.75">
      <c r="A1782" s="158"/>
      <c r="B1782" s="148"/>
      <c r="C1782" s="111"/>
      <c r="D1782" s="111"/>
      <c r="E1782" s="32"/>
      <c r="F1782"/>
    </row>
    <row r="1783" spans="1:6" s="33" customFormat="1" ht="15.75">
      <c r="A1783" s="158"/>
      <c r="B1783" s="148"/>
      <c r="C1783" s="111"/>
      <c r="D1783" s="111"/>
      <c r="E1783" s="32"/>
      <c r="F1783"/>
    </row>
    <row r="1784" spans="1:6" s="33" customFormat="1" ht="15.75">
      <c r="A1784" s="158"/>
      <c r="B1784" s="148"/>
      <c r="C1784" s="111"/>
      <c r="D1784" s="111"/>
      <c r="E1784" s="32"/>
      <c r="F1784"/>
    </row>
    <row r="1785" spans="1:6" s="33" customFormat="1" ht="15.75">
      <c r="A1785" s="158"/>
      <c r="B1785" s="148"/>
      <c r="C1785" s="111"/>
      <c r="D1785" s="111"/>
      <c r="E1785" s="32"/>
      <c r="F1785"/>
    </row>
    <row r="1786" spans="1:6" s="33" customFormat="1" ht="15.75">
      <c r="A1786" s="158"/>
      <c r="B1786" s="148"/>
      <c r="C1786" s="111"/>
      <c r="D1786" s="111"/>
      <c r="E1786" s="32"/>
      <c r="F1786"/>
    </row>
    <row r="1787" spans="1:6" s="33" customFormat="1" ht="15.75">
      <c r="A1787" s="158"/>
      <c r="B1787" s="148"/>
      <c r="C1787" s="111"/>
      <c r="D1787" s="111"/>
      <c r="E1787" s="32"/>
      <c r="F1787"/>
    </row>
    <row r="1788" spans="1:6" s="33" customFormat="1" ht="15.75">
      <c r="A1788" s="158"/>
      <c r="B1788" s="148"/>
      <c r="C1788" s="111"/>
      <c r="D1788" s="111"/>
      <c r="E1788" s="32"/>
      <c r="F1788"/>
    </row>
    <row r="1789" spans="1:6" s="33" customFormat="1" ht="15.75">
      <c r="A1789" s="158"/>
      <c r="B1789" s="148"/>
      <c r="C1789" s="111"/>
      <c r="D1789" s="111"/>
      <c r="E1789" s="32"/>
      <c r="F1789"/>
    </row>
    <row r="1790" spans="1:6" s="33" customFormat="1" ht="15.75">
      <c r="A1790" s="158"/>
      <c r="B1790" s="148"/>
      <c r="C1790" s="111"/>
      <c r="D1790" s="111"/>
      <c r="E1790" s="32"/>
      <c r="F1790"/>
    </row>
    <row r="1791" spans="1:6" s="33" customFormat="1" ht="15.75">
      <c r="A1791" s="158"/>
      <c r="B1791" s="148"/>
      <c r="C1791" s="111"/>
      <c r="D1791" s="111"/>
      <c r="E1791" s="32"/>
      <c r="F1791"/>
    </row>
    <row r="1792" spans="1:6" s="33" customFormat="1" ht="15.75">
      <c r="A1792" s="158"/>
      <c r="B1792" s="148"/>
      <c r="C1792" s="111"/>
      <c r="D1792" s="111"/>
      <c r="E1792" s="32"/>
      <c r="F1792"/>
    </row>
    <row r="1793" spans="1:6" s="33" customFormat="1" ht="15.75">
      <c r="A1793" s="158"/>
      <c r="B1793" s="148"/>
      <c r="C1793" s="111"/>
      <c r="D1793" s="111"/>
      <c r="E1793" s="32"/>
      <c r="F1793"/>
    </row>
    <row r="1794" spans="1:6" s="33" customFormat="1" ht="15.75">
      <c r="A1794" s="158"/>
      <c r="B1794" s="148"/>
      <c r="C1794" s="111"/>
      <c r="D1794" s="111"/>
      <c r="E1794" s="32"/>
      <c r="F1794"/>
    </row>
    <row r="1795" spans="1:6" s="33" customFormat="1" ht="15.75">
      <c r="A1795" s="158"/>
      <c r="B1795" s="148"/>
      <c r="C1795" s="111"/>
      <c r="D1795" s="111"/>
      <c r="E1795" s="32"/>
      <c r="F1795"/>
    </row>
    <row r="1796" spans="1:6" s="33" customFormat="1" ht="15.75">
      <c r="A1796" s="158"/>
      <c r="B1796" s="148"/>
      <c r="C1796" s="111"/>
      <c r="D1796" s="111"/>
      <c r="E1796" s="32"/>
      <c r="F1796"/>
    </row>
    <row r="1797" spans="1:6" s="33" customFormat="1" ht="15.75">
      <c r="A1797" s="158"/>
      <c r="B1797" s="148"/>
      <c r="C1797" s="111"/>
      <c r="D1797" s="111"/>
      <c r="E1797" s="32"/>
      <c r="F1797"/>
    </row>
    <row r="1798" spans="1:6" s="33" customFormat="1" ht="15.75">
      <c r="A1798" s="158"/>
      <c r="B1798" s="148"/>
      <c r="C1798" s="111"/>
      <c r="D1798" s="111"/>
      <c r="E1798" s="32"/>
      <c r="F1798"/>
    </row>
    <row r="1799" spans="1:6" s="33" customFormat="1" ht="15.75">
      <c r="A1799" s="158"/>
      <c r="B1799" s="148"/>
      <c r="C1799" s="111"/>
      <c r="D1799" s="111"/>
      <c r="E1799" s="32"/>
      <c r="F1799"/>
    </row>
    <row r="1800" spans="1:6" s="33" customFormat="1" ht="15.75">
      <c r="A1800" s="158"/>
      <c r="B1800" s="148"/>
      <c r="C1800" s="111"/>
      <c r="D1800" s="111"/>
      <c r="E1800" s="32"/>
      <c r="F1800"/>
    </row>
    <row r="1801" spans="1:6" s="33" customFormat="1" ht="15.75">
      <c r="A1801" s="158"/>
      <c r="B1801" s="148"/>
      <c r="C1801" s="111"/>
      <c r="D1801" s="111"/>
      <c r="E1801" s="32"/>
      <c r="F1801"/>
    </row>
    <row r="1802" spans="1:6" s="33" customFormat="1" ht="15.75">
      <c r="A1802" s="158"/>
      <c r="B1802" s="148"/>
      <c r="C1802" s="111"/>
      <c r="D1802" s="111"/>
      <c r="E1802" s="32"/>
      <c r="F1802"/>
    </row>
    <row r="1803" spans="1:6" s="33" customFormat="1" ht="15.75">
      <c r="A1803" s="158"/>
      <c r="B1803" s="148"/>
      <c r="C1803" s="111"/>
      <c r="D1803" s="111"/>
      <c r="E1803" s="32"/>
      <c r="F1803"/>
    </row>
    <row r="1804" spans="1:6" s="33" customFormat="1" ht="15.75">
      <c r="A1804" s="158"/>
      <c r="B1804" s="148"/>
      <c r="C1804" s="111"/>
      <c r="D1804" s="111"/>
      <c r="E1804" s="32"/>
      <c r="F1804"/>
    </row>
    <row r="1805" spans="1:6" s="33" customFormat="1" ht="15.75">
      <c r="A1805" s="158"/>
      <c r="B1805" s="148"/>
      <c r="C1805" s="111"/>
      <c r="D1805" s="111"/>
      <c r="E1805" s="32"/>
      <c r="F1805"/>
    </row>
    <row r="1806" spans="1:6" s="33" customFormat="1" ht="15.75">
      <c r="A1806" s="158"/>
      <c r="B1806" s="148"/>
      <c r="C1806" s="111"/>
      <c r="D1806" s="111"/>
      <c r="E1806" s="32"/>
      <c r="F1806"/>
    </row>
    <row r="1807" spans="1:6" s="33" customFormat="1" ht="15.75">
      <c r="A1807" s="158"/>
      <c r="B1807" s="148"/>
      <c r="C1807" s="111"/>
      <c r="D1807" s="111"/>
      <c r="E1807" s="32"/>
      <c r="F1807"/>
    </row>
    <row r="1808" spans="1:6" s="33" customFormat="1" ht="15.75">
      <c r="A1808" s="158"/>
      <c r="B1808" s="148"/>
      <c r="C1808" s="111"/>
      <c r="D1808" s="111"/>
      <c r="E1808" s="32"/>
      <c r="F1808"/>
    </row>
    <row r="1809" spans="1:6" s="33" customFormat="1" ht="15.75">
      <c r="A1809" s="158"/>
      <c r="B1809" s="148"/>
      <c r="C1809" s="111"/>
      <c r="D1809" s="111"/>
      <c r="E1809" s="32"/>
      <c r="F1809"/>
    </row>
    <row r="1810" spans="1:6" s="33" customFormat="1" ht="15.75">
      <c r="A1810" s="158"/>
      <c r="B1810" s="148"/>
      <c r="C1810" s="111"/>
      <c r="D1810" s="111"/>
      <c r="E1810" s="32"/>
      <c r="F1810"/>
    </row>
    <row r="1811" spans="1:6" s="33" customFormat="1" ht="15.75">
      <c r="A1811" s="158"/>
      <c r="B1811" s="148"/>
      <c r="C1811" s="111"/>
      <c r="D1811" s="111"/>
      <c r="E1811" s="32"/>
      <c r="F1811"/>
    </row>
    <row r="1812" spans="1:6" s="33" customFormat="1" ht="15.75">
      <c r="A1812" s="158"/>
      <c r="B1812" s="148"/>
      <c r="C1812" s="111"/>
      <c r="D1812" s="111"/>
      <c r="E1812" s="32"/>
      <c r="F1812"/>
    </row>
    <row r="1813" spans="1:6" s="33" customFormat="1" ht="15.75">
      <c r="A1813" s="158"/>
      <c r="B1813" s="148"/>
      <c r="C1813" s="111"/>
      <c r="D1813" s="111"/>
      <c r="E1813" s="32"/>
      <c r="F1813"/>
    </row>
    <row r="1814" spans="1:6" s="33" customFormat="1" ht="15.75">
      <c r="A1814" s="158"/>
      <c r="B1814" s="148"/>
      <c r="C1814" s="111"/>
      <c r="D1814" s="111"/>
      <c r="E1814" s="32"/>
      <c r="F1814"/>
    </row>
    <row r="1815" spans="1:6" s="33" customFormat="1" ht="15.75">
      <c r="A1815" s="158"/>
      <c r="B1815" s="148"/>
      <c r="C1815" s="111"/>
      <c r="D1815" s="111"/>
      <c r="E1815" s="32"/>
      <c r="F1815"/>
    </row>
    <row r="1816" spans="1:6" s="33" customFormat="1" ht="15.75">
      <c r="A1816" s="158"/>
      <c r="B1816" s="148"/>
      <c r="C1816" s="111"/>
      <c r="D1816" s="111"/>
      <c r="E1816" s="32"/>
      <c r="F1816"/>
    </row>
    <row r="1817" spans="1:6" s="33" customFormat="1" ht="15.75">
      <c r="A1817" s="158"/>
      <c r="B1817" s="148"/>
      <c r="C1817" s="111"/>
      <c r="D1817" s="111"/>
      <c r="E1817" s="32"/>
      <c r="F1817"/>
    </row>
    <row r="1818" spans="1:6" s="33" customFormat="1" ht="15.75">
      <c r="A1818" s="158"/>
      <c r="B1818" s="148"/>
      <c r="C1818" s="111"/>
      <c r="D1818" s="111"/>
      <c r="E1818" s="32"/>
      <c r="F1818"/>
    </row>
    <row r="1819" spans="1:6" s="33" customFormat="1" ht="15.75">
      <c r="A1819" s="158"/>
      <c r="B1819" s="148"/>
      <c r="C1819" s="111"/>
      <c r="D1819" s="111"/>
      <c r="E1819" s="32"/>
      <c r="F1819"/>
    </row>
    <row r="1820" spans="1:6" s="33" customFormat="1" ht="15.75">
      <c r="A1820" s="158"/>
      <c r="B1820" s="148"/>
      <c r="C1820" s="111"/>
      <c r="D1820" s="111"/>
      <c r="E1820" s="32"/>
      <c r="F1820"/>
    </row>
    <row r="1821" spans="1:6" s="33" customFormat="1" ht="15.75">
      <c r="A1821" s="158"/>
      <c r="B1821" s="148"/>
      <c r="C1821" s="111"/>
      <c r="D1821" s="111"/>
      <c r="E1821" s="32"/>
      <c r="F1821"/>
    </row>
    <row r="1822" spans="1:6" s="33" customFormat="1" ht="15.75">
      <c r="A1822" s="158"/>
      <c r="B1822" s="148"/>
      <c r="C1822" s="111"/>
      <c r="D1822" s="111"/>
      <c r="E1822" s="32"/>
      <c r="F1822"/>
    </row>
    <row r="1823" spans="1:6" s="33" customFormat="1" ht="15.75">
      <c r="A1823" s="158"/>
      <c r="B1823" s="148"/>
      <c r="C1823" s="111"/>
      <c r="D1823" s="111"/>
      <c r="E1823" s="32"/>
      <c r="F1823"/>
    </row>
    <row r="1824" spans="1:6" s="33" customFormat="1" ht="15.75">
      <c r="A1824" s="158"/>
      <c r="B1824" s="148"/>
      <c r="C1824" s="111"/>
      <c r="D1824" s="111"/>
      <c r="E1824" s="32"/>
      <c r="F1824"/>
    </row>
    <row r="1825" spans="1:6" s="33" customFormat="1" ht="15.75">
      <c r="A1825" s="158"/>
      <c r="B1825" s="148"/>
      <c r="C1825" s="111"/>
      <c r="D1825" s="111"/>
      <c r="E1825" s="32"/>
      <c r="F1825"/>
    </row>
    <row r="1826" spans="1:6" s="33" customFormat="1" ht="15.75">
      <c r="A1826" s="158"/>
      <c r="B1826" s="148"/>
      <c r="C1826" s="111"/>
      <c r="D1826" s="111"/>
      <c r="E1826" s="32"/>
      <c r="F1826"/>
    </row>
    <row r="1827" spans="1:6" s="33" customFormat="1" ht="15.75">
      <c r="A1827" s="158"/>
      <c r="B1827" s="148"/>
      <c r="C1827" s="111"/>
      <c r="D1827" s="111"/>
      <c r="E1827" s="32"/>
      <c r="F1827"/>
    </row>
    <row r="1828" spans="1:6" s="33" customFormat="1" ht="15.75">
      <c r="A1828" s="158"/>
      <c r="B1828" s="148"/>
      <c r="C1828" s="111"/>
      <c r="D1828" s="111"/>
      <c r="E1828" s="32"/>
      <c r="F1828"/>
    </row>
    <row r="1829" spans="1:6" s="33" customFormat="1" ht="15.75">
      <c r="A1829" s="158"/>
      <c r="B1829" s="148"/>
      <c r="C1829" s="111"/>
      <c r="D1829" s="111"/>
      <c r="E1829" s="32"/>
      <c r="F1829"/>
    </row>
    <row r="1830" spans="1:6" s="33" customFormat="1" ht="15.75">
      <c r="A1830" s="158"/>
      <c r="B1830" s="148"/>
      <c r="C1830" s="111"/>
      <c r="D1830" s="111"/>
      <c r="E1830" s="32"/>
      <c r="F1830"/>
    </row>
    <row r="1831" spans="1:6" s="33" customFormat="1" ht="15.75">
      <c r="A1831" s="158"/>
      <c r="B1831" s="148"/>
      <c r="C1831" s="111"/>
      <c r="D1831" s="111"/>
      <c r="E1831" s="32"/>
      <c r="F1831"/>
    </row>
    <row r="1832" spans="1:6" s="33" customFormat="1" ht="15.75">
      <c r="A1832" s="158"/>
      <c r="B1832" s="148"/>
      <c r="C1832" s="111"/>
      <c r="D1832" s="111"/>
      <c r="E1832" s="32"/>
      <c r="F1832"/>
    </row>
    <row r="1833" spans="1:6" s="33" customFormat="1" ht="15.75">
      <c r="A1833" s="158"/>
      <c r="B1833" s="148"/>
      <c r="C1833" s="111"/>
      <c r="D1833" s="111"/>
      <c r="E1833" s="32"/>
      <c r="F1833"/>
    </row>
    <row r="1834" spans="1:6" s="33" customFormat="1" ht="15.75">
      <c r="A1834" s="158"/>
      <c r="B1834" s="148"/>
      <c r="C1834" s="111"/>
      <c r="D1834" s="111"/>
      <c r="E1834" s="32"/>
      <c r="F1834"/>
    </row>
    <row r="1835" spans="1:6" s="33" customFormat="1" ht="15.75">
      <c r="A1835" s="158"/>
      <c r="B1835" s="148"/>
      <c r="C1835" s="111"/>
      <c r="D1835" s="111"/>
      <c r="E1835" s="32"/>
      <c r="F1835"/>
    </row>
    <row r="1836" spans="1:6" s="33" customFormat="1" ht="15.75">
      <c r="A1836" s="158"/>
      <c r="B1836" s="148"/>
      <c r="C1836" s="111"/>
      <c r="D1836" s="111"/>
      <c r="E1836" s="32"/>
      <c r="F1836"/>
    </row>
    <row r="1837" spans="1:6" s="33" customFormat="1" ht="15.75">
      <c r="A1837" s="158"/>
      <c r="B1837" s="148"/>
      <c r="C1837" s="111"/>
      <c r="D1837" s="111"/>
      <c r="E1837" s="32"/>
      <c r="F1837"/>
    </row>
    <row r="1838" spans="1:6" s="33" customFormat="1" ht="15.75">
      <c r="A1838" s="158"/>
      <c r="B1838" s="148"/>
      <c r="C1838" s="111"/>
      <c r="D1838" s="111"/>
      <c r="E1838" s="32"/>
      <c r="F1838"/>
    </row>
    <row r="1839" spans="1:6" s="33" customFormat="1" ht="15.75">
      <c r="A1839" s="158"/>
      <c r="B1839" s="148"/>
      <c r="C1839" s="111"/>
      <c r="D1839" s="111"/>
      <c r="E1839" s="32"/>
      <c r="F1839"/>
    </row>
    <row r="1840" spans="1:6" s="33" customFormat="1" ht="15.75">
      <c r="A1840" s="158"/>
      <c r="B1840" s="148"/>
      <c r="C1840" s="111"/>
      <c r="D1840" s="111"/>
      <c r="E1840" s="32"/>
      <c r="F1840"/>
    </row>
    <row r="1841" spans="1:6" s="33" customFormat="1" ht="15.75">
      <c r="A1841" s="158"/>
      <c r="B1841" s="148"/>
      <c r="C1841" s="111"/>
      <c r="D1841" s="111"/>
      <c r="E1841" s="32"/>
      <c r="F1841"/>
    </row>
    <row r="1842" spans="1:6" s="33" customFormat="1" ht="15.75">
      <c r="A1842" s="158"/>
      <c r="B1842" s="148"/>
      <c r="C1842" s="111"/>
      <c r="D1842" s="111"/>
      <c r="E1842" s="32"/>
      <c r="F1842"/>
    </row>
    <row r="1843" spans="1:6" s="33" customFormat="1" ht="15.75">
      <c r="A1843" s="158"/>
      <c r="B1843" s="148"/>
      <c r="C1843" s="111"/>
      <c r="D1843" s="111"/>
      <c r="E1843" s="32"/>
      <c r="F1843"/>
    </row>
    <row r="1844" spans="1:6" s="33" customFormat="1" ht="15.75">
      <c r="A1844" s="158"/>
      <c r="B1844" s="148"/>
      <c r="C1844" s="111"/>
      <c r="D1844" s="111"/>
      <c r="E1844" s="32"/>
      <c r="F1844"/>
    </row>
    <row r="1845" spans="1:6" s="33" customFormat="1" ht="15.75">
      <c r="A1845" s="158"/>
      <c r="B1845" s="148"/>
      <c r="C1845" s="111"/>
      <c r="D1845" s="111"/>
      <c r="E1845" s="32"/>
      <c r="F1845"/>
    </row>
    <row r="1846" spans="1:6" s="33" customFormat="1" ht="15.75">
      <c r="A1846" s="158"/>
      <c r="B1846" s="148"/>
      <c r="C1846" s="111"/>
      <c r="D1846" s="111"/>
      <c r="E1846" s="32"/>
      <c r="F1846"/>
    </row>
    <row r="1847" spans="1:6" s="33" customFormat="1" ht="15.75">
      <c r="A1847" s="158"/>
      <c r="B1847" s="148"/>
      <c r="C1847" s="111"/>
      <c r="D1847" s="111"/>
      <c r="E1847" s="32"/>
      <c r="F1847"/>
    </row>
    <row r="1848" spans="1:6" s="33" customFormat="1" ht="15.75">
      <c r="A1848" s="158"/>
      <c r="B1848" s="148"/>
      <c r="C1848" s="111"/>
      <c r="D1848" s="111"/>
      <c r="E1848" s="32"/>
      <c r="F1848"/>
    </row>
    <row r="1849" spans="1:6" s="33" customFormat="1" ht="15.75">
      <c r="A1849" s="158"/>
      <c r="B1849" s="148"/>
      <c r="C1849" s="111"/>
      <c r="D1849" s="111"/>
      <c r="E1849" s="32"/>
      <c r="F1849"/>
    </row>
    <row r="1850" spans="1:6" s="33" customFormat="1" ht="15.75">
      <c r="A1850" s="158"/>
      <c r="B1850" s="148"/>
      <c r="C1850" s="111"/>
      <c r="D1850" s="111"/>
      <c r="E1850" s="32"/>
      <c r="F1850"/>
    </row>
    <row r="1851" spans="1:6" s="33" customFormat="1" ht="15.75">
      <c r="A1851" s="158"/>
      <c r="B1851" s="148"/>
      <c r="C1851" s="111"/>
      <c r="D1851" s="111"/>
      <c r="E1851" s="32"/>
      <c r="F1851"/>
    </row>
    <row r="1852" spans="1:6" s="33" customFormat="1" ht="15.75">
      <c r="A1852" s="158"/>
      <c r="B1852" s="148"/>
      <c r="C1852" s="111"/>
      <c r="D1852" s="111"/>
      <c r="E1852" s="32"/>
      <c r="F1852"/>
    </row>
    <row r="1853" spans="1:6" s="33" customFormat="1" ht="15.75">
      <c r="A1853" s="158"/>
      <c r="B1853" s="148"/>
      <c r="C1853" s="111"/>
      <c r="D1853" s="111"/>
      <c r="E1853" s="32"/>
      <c r="F1853"/>
    </row>
    <row r="1854" spans="1:6" s="33" customFormat="1" ht="15.75">
      <c r="A1854" s="158"/>
      <c r="B1854" s="148"/>
      <c r="C1854" s="111"/>
      <c r="D1854" s="111"/>
      <c r="E1854" s="32"/>
      <c r="F1854"/>
    </row>
    <row r="1855" spans="1:6" s="33" customFormat="1" ht="15.75">
      <c r="A1855" s="158"/>
      <c r="B1855" s="148"/>
      <c r="C1855" s="111"/>
      <c r="D1855" s="111"/>
      <c r="E1855" s="32"/>
      <c r="F1855"/>
    </row>
    <row r="1856" spans="1:6" s="33" customFormat="1" ht="15.75">
      <c r="A1856" s="158"/>
      <c r="B1856" s="148"/>
      <c r="C1856" s="111"/>
      <c r="D1856" s="111"/>
      <c r="E1856" s="32"/>
      <c r="F1856"/>
    </row>
    <row r="1857" spans="1:6" s="33" customFormat="1" ht="15.75">
      <c r="A1857" s="158"/>
      <c r="B1857" s="148"/>
      <c r="C1857" s="111"/>
      <c r="D1857" s="111"/>
      <c r="E1857" s="32"/>
      <c r="F1857"/>
    </row>
    <row r="1858" spans="1:6" s="33" customFormat="1" ht="15.75">
      <c r="A1858" s="158"/>
      <c r="B1858" s="148"/>
      <c r="C1858" s="111"/>
      <c r="D1858" s="111"/>
      <c r="E1858" s="32"/>
      <c r="F1858"/>
    </row>
    <row r="1859" spans="1:6" s="33" customFormat="1" ht="15.75">
      <c r="A1859" s="158"/>
      <c r="B1859" s="148"/>
      <c r="C1859" s="111"/>
      <c r="D1859" s="111"/>
      <c r="E1859" s="32"/>
      <c r="F1859"/>
    </row>
    <row r="1860" spans="1:6" s="33" customFormat="1" ht="15.75">
      <c r="A1860" s="158"/>
      <c r="B1860" s="148"/>
      <c r="C1860" s="111"/>
      <c r="D1860" s="111"/>
      <c r="E1860" s="32"/>
      <c r="F1860"/>
    </row>
    <row r="1861" spans="1:6" s="33" customFormat="1" ht="15.75">
      <c r="A1861" s="158"/>
      <c r="B1861" s="148"/>
      <c r="C1861" s="111"/>
      <c r="D1861" s="111"/>
      <c r="E1861" s="32"/>
      <c r="F1861"/>
    </row>
    <row r="1862" spans="1:6" s="33" customFormat="1" ht="15.75">
      <c r="A1862" s="158"/>
      <c r="B1862" s="148"/>
      <c r="C1862" s="111"/>
      <c r="D1862" s="111"/>
      <c r="E1862" s="32"/>
      <c r="F1862"/>
    </row>
    <row r="1863" spans="1:6" s="33" customFormat="1" ht="15.75">
      <c r="A1863" s="158"/>
      <c r="B1863" s="148"/>
      <c r="C1863" s="111"/>
      <c r="D1863" s="111"/>
      <c r="E1863" s="32"/>
      <c r="F1863"/>
    </row>
    <row r="1864" spans="1:6" s="33" customFormat="1" ht="15.75">
      <c r="A1864" s="158"/>
      <c r="B1864" s="148"/>
      <c r="C1864" s="111"/>
      <c r="D1864" s="111"/>
      <c r="E1864" s="32"/>
      <c r="F1864"/>
    </row>
    <row r="1865" spans="1:6" s="33" customFormat="1" ht="15.75">
      <c r="A1865" s="158"/>
      <c r="B1865" s="148"/>
      <c r="C1865" s="111"/>
      <c r="D1865" s="111"/>
      <c r="E1865" s="32"/>
      <c r="F1865"/>
    </row>
    <row r="1866" spans="1:6" s="33" customFormat="1" ht="15.75">
      <c r="A1866" s="158"/>
      <c r="B1866" s="148"/>
      <c r="C1866" s="111"/>
      <c r="D1866" s="111"/>
      <c r="E1866" s="32"/>
      <c r="F1866"/>
    </row>
    <row r="1867" spans="1:6" s="33" customFormat="1" ht="15.75">
      <c r="A1867" s="158"/>
      <c r="B1867" s="148"/>
      <c r="C1867" s="111"/>
      <c r="D1867" s="111"/>
      <c r="E1867" s="32"/>
      <c r="F1867"/>
    </row>
    <row r="1868" spans="1:6" s="33" customFormat="1" ht="15.75">
      <c r="A1868" s="158"/>
      <c r="B1868" s="148"/>
      <c r="C1868" s="111"/>
      <c r="D1868" s="111"/>
      <c r="E1868" s="32"/>
      <c r="F1868"/>
    </row>
    <row r="1869" spans="1:6" s="33" customFormat="1" ht="15.75">
      <c r="A1869" s="158"/>
      <c r="B1869" s="148"/>
      <c r="C1869" s="111"/>
      <c r="D1869" s="111"/>
      <c r="E1869" s="32"/>
      <c r="F1869"/>
    </row>
    <row r="1870" spans="1:6" s="33" customFormat="1" ht="15.75">
      <c r="A1870" s="158"/>
      <c r="B1870" s="148"/>
      <c r="C1870" s="111"/>
      <c r="D1870" s="111"/>
      <c r="E1870" s="32"/>
      <c r="F1870"/>
    </row>
    <row r="1871" spans="1:6" s="33" customFormat="1" ht="15.75">
      <c r="A1871" s="158"/>
      <c r="B1871" s="148"/>
      <c r="C1871" s="111"/>
      <c r="D1871" s="111"/>
      <c r="E1871" s="32"/>
      <c r="F1871"/>
    </row>
    <row r="1872" spans="1:6" s="33" customFormat="1" ht="15.75">
      <c r="A1872" s="158"/>
      <c r="B1872" s="148"/>
      <c r="C1872" s="111"/>
      <c r="D1872" s="111"/>
      <c r="E1872" s="32"/>
      <c r="F1872"/>
    </row>
    <row r="1873" spans="1:6" s="33" customFormat="1" ht="15.75">
      <c r="A1873" s="158"/>
      <c r="B1873" s="148"/>
      <c r="C1873" s="111"/>
      <c r="D1873" s="111"/>
      <c r="E1873" s="32"/>
      <c r="F1873"/>
    </row>
    <row r="1874" spans="1:6" s="33" customFormat="1" ht="15.75">
      <c r="A1874" s="158"/>
      <c r="B1874" s="148"/>
      <c r="C1874" s="111"/>
      <c r="D1874" s="111"/>
      <c r="E1874" s="32"/>
      <c r="F1874"/>
    </row>
    <row r="1875" spans="1:6" s="33" customFormat="1" ht="15.75">
      <c r="A1875" s="158"/>
      <c r="B1875" s="148"/>
      <c r="C1875" s="111"/>
      <c r="D1875" s="111"/>
      <c r="E1875" s="32"/>
      <c r="F1875"/>
    </row>
    <row r="1876" spans="1:6" s="33" customFormat="1" ht="15.75">
      <c r="A1876" s="158"/>
      <c r="B1876" s="148"/>
      <c r="C1876" s="111"/>
      <c r="D1876" s="111"/>
      <c r="E1876" s="32"/>
      <c r="F1876"/>
    </row>
    <row r="1877" spans="1:6" s="33" customFormat="1" ht="15.75">
      <c r="A1877" s="158"/>
      <c r="B1877" s="148"/>
      <c r="C1877" s="111"/>
      <c r="D1877" s="111"/>
      <c r="E1877" s="32"/>
      <c r="F1877"/>
    </row>
    <row r="1878" spans="1:6" s="33" customFormat="1" ht="15.75">
      <c r="A1878" s="158"/>
      <c r="B1878" s="148"/>
      <c r="C1878" s="111"/>
      <c r="D1878" s="111"/>
      <c r="E1878" s="32"/>
      <c r="F1878"/>
    </row>
    <row r="1879" spans="1:6" s="33" customFormat="1" ht="15.75">
      <c r="A1879" s="158"/>
      <c r="B1879" s="148"/>
      <c r="C1879" s="111"/>
      <c r="D1879" s="111"/>
      <c r="E1879" s="32"/>
      <c r="F1879"/>
    </row>
    <row r="1880" spans="1:6" s="33" customFormat="1" ht="15.75">
      <c r="A1880" s="158"/>
      <c r="B1880" s="148"/>
      <c r="C1880" s="111"/>
      <c r="D1880" s="111"/>
      <c r="E1880" s="32"/>
      <c r="F1880"/>
    </row>
    <row r="1881" spans="1:6" s="33" customFormat="1" ht="15.75">
      <c r="A1881" s="158"/>
      <c r="B1881" s="148"/>
      <c r="C1881" s="111"/>
      <c r="D1881" s="111"/>
      <c r="E1881" s="32"/>
      <c r="F1881"/>
    </row>
    <row r="1882" spans="1:6" s="33" customFormat="1" ht="15.75">
      <c r="A1882" s="158"/>
      <c r="B1882" s="148"/>
      <c r="C1882" s="111"/>
      <c r="D1882" s="111"/>
      <c r="E1882" s="32"/>
      <c r="F1882"/>
    </row>
    <row r="1883" spans="1:6" s="33" customFormat="1" ht="15.75">
      <c r="A1883" s="158"/>
      <c r="B1883" s="148"/>
      <c r="C1883" s="111"/>
      <c r="D1883" s="111"/>
      <c r="E1883" s="32"/>
      <c r="F1883"/>
    </row>
    <row r="1884" spans="1:6" s="33" customFormat="1" ht="15.75">
      <c r="A1884" s="158"/>
      <c r="B1884" s="148"/>
      <c r="C1884" s="111"/>
      <c r="D1884" s="111"/>
      <c r="E1884" s="32"/>
      <c r="F1884"/>
    </row>
    <row r="1885" spans="1:6" s="33" customFormat="1" ht="15.75">
      <c r="A1885" s="158"/>
      <c r="B1885" s="148"/>
      <c r="C1885" s="111"/>
      <c r="D1885" s="111"/>
      <c r="E1885" s="32"/>
      <c r="F1885"/>
    </row>
    <row r="1886" spans="1:6" s="33" customFormat="1" ht="15.75">
      <c r="A1886" s="158"/>
      <c r="B1886" s="148"/>
      <c r="C1886" s="111"/>
      <c r="D1886" s="111"/>
      <c r="E1886" s="32"/>
      <c r="F1886"/>
    </row>
    <row r="1887" spans="1:6" s="33" customFormat="1" ht="15.75">
      <c r="A1887" s="158"/>
      <c r="B1887" s="148"/>
      <c r="C1887" s="111"/>
      <c r="D1887" s="111"/>
      <c r="E1887" s="32"/>
      <c r="F1887"/>
    </row>
    <row r="1888" spans="1:6" s="33" customFormat="1" ht="15.75">
      <c r="A1888" s="158"/>
      <c r="B1888" s="148"/>
      <c r="C1888" s="111"/>
      <c r="D1888" s="111"/>
      <c r="E1888" s="32"/>
      <c r="F1888"/>
    </row>
    <row r="1889" spans="1:6" s="33" customFormat="1" ht="15.75">
      <c r="A1889" s="158"/>
      <c r="B1889" s="148"/>
      <c r="C1889" s="111"/>
      <c r="D1889" s="111"/>
      <c r="E1889" s="32"/>
      <c r="F1889"/>
    </row>
    <row r="1890" spans="1:6" s="33" customFormat="1" ht="15.75">
      <c r="A1890" s="158"/>
      <c r="B1890" s="148"/>
      <c r="C1890" s="111"/>
      <c r="D1890" s="111"/>
      <c r="E1890" s="32"/>
      <c r="F1890"/>
    </row>
    <row r="1891" spans="1:6" s="33" customFormat="1" ht="15.75">
      <c r="A1891" s="158"/>
      <c r="B1891" s="148"/>
      <c r="C1891" s="111"/>
      <c r="D1891" s="111"/>
      <c r="E1891" s="32"/>
      <c r="F1891"/>
    </row>
    <row r="1892" spans="1:6" s="33" customFormat="1" ht="15.75">
      <c r="A1892" s="158"/>
      <c r="B1892" s="148"/>
      <c r="C1892" s="111"/>
      <c r="D1892" s="111"/>
      <c r="E1892" s="32"/>
      <c r="F1892"/>
    </row>
    <row r="1893" spans="1:6" s="33" customFormat="1" ht="15.75">
      <c r="A1893" s="158"/>
      <c r="B1893" s="148"/>
      <c r="C1893" s="111"/>
      <c r="D1893" s="111"/>
      <c r="E1893" s="32"/>
      <c r="F1893"/>
    </row>
    <row r="1894" spans="1:6" s="33" customFormat="1" ht="15.75">
      <c r="A1894" s="158"/>
      <c r="B1894" s="148"/>
      <c r="C1894" s="111"/>
      <c r="D1894" s="111"/>
      <c r="E1894" s="32"/>
      <c r="F1894"/>
    </row>
    <row r="1895" spans="1:6" s="33" customFormat="1" ht="15.75">
      <c r="A1895" s="158"/>
      <c r="B1895" s="148"/>
      <c r="C1895" s="111"/>
      <c r="D1895" s="111"/>
      <c r="E1895" s="32"/>
      <c r="F1895"/>
    </row>
    <row r="1896" spans="1:6" s="33" customFormat="1" ht="15.75">
      <c r="A1896" s="158"/>
      <c r="B1896" s="148"/>
      <c r="C1896" s="111"/>
      <c r="D1896" s="111"/>
      <c r="E1896" s="32"/>
      <c r="F1896"/>
    </row>
    <row r="1897" spans="1:6" s="33" customFormat="1" ht="15.75">
      <c r="A1897" s="158"/>
      <c r="B1897" s="148"/>
      <c r="C1897" s="111"/>
      <c r="D1897" s="111"/>
      <c r="E1897" s="32"/>
      <c r="F1897"/>
    </row>
    <row r="1898" spans="1:6" s="33" customFormat="1" ht="15.75">
      <c r="A1898" s="158"/>
      <c r="B1898" s="148"/>
      <c r="C1898" s="111"/>
      <c r="D1898" s="111"/>
      <c r="E1898" s="32"/>
      <c r="F1898"/>
    </row>
    <row r="1899" spans="1:6" s="33" customFormat="1" ht="15.75">
      <c r="A1899" s="158"/>
      <c r="B1899" s="148"/>
      <c r="C1899" s="111"/>
      <c r="D1899" s="111"/>
      <c r="E1899" s="32"/>
      <c r="F1899"/>
    </row>
    <row r="1900" spans="1:6" s="33" customFormat="1" ht="15.75">
      <c r="A1900" s="158"/>
      <c r="B1900" s="148"/>
      <c r="C1900" s="111"/>
      <c r="D1900" s="111"/>
      <c r="E1900" s="32"/>
      <c r="F1900"/>
    </row>
    <row r="1901" spans="1:6" s="33" customFormat="1" ht="15.75">
      <c r="A1901" s="158"/>
      <c r="B1901" s="148"/>
      <c r="C1901" s="111"/>
      <c r="D1901" s="111"/>
      <c r="E1901" s="32"/>
      <c r="F1901"/>
    </row>
    <row r="1902" spans="1:6" s="33" customFormat="1" ht="15.75">
      <c r="A1902" s="158"/>
      <c r="B1902" s="148"/>
      <c r="C1902" s="111"/>
      <c r="D1902" s="111"/>
      <c r="E1902" s="32"/>
      <c r="F1902"/>
    </row>
    <row r="1903" spans="1:6" s="33" customFormat="1" ht="15.75">
      <c r="A1903" s="158"/>
      <c r="B1903" s="148"/>
      <c r="C1903" s="111"/>
      <c r="D1903" s="111"/>
      <c r="E1903" s="32"/>
      <c r="F1903"/>
    </row>
    <row r="1904" spans="1:6" s="33" customFormat="1" ht="15.75">
      <c r="A1904" s="158"/>
      <c r="B1904" s="148"/>
      <c r="C1904" s="111"/>
      <c r="D1904" s="111"/>
      <c r="E1904" s="32"/>
      <c r="F1904"/>
    </row>
    <row r="1905" spans="1:6" s="33" customFormat="1" ht="15.75">
      <c r="A1905" s="158"/>
      <c r="B1905" s="148"/>
      <c r="C1905" s="111"/>
      <c r="D1905" s="111"/>
      <c r="E1905" s="32"/>
      <c r="F1905"/>
    </row>
    <row r="1906" spans="1:6" s="33" customFormat="1" ht="15.75">
      <c r="A1906" s="158"/>
      <c r="B1906" s="148"/>
      <c r="C1906" s="111"/>
      <c r="D1906" s="111"/>
      <c r="E1906" s="32"/>
      <c r="F1906"/>
    </row>
    <row r="1907" spans="1:6" s="33" customFormat="1" ht="15.75">
      <c r="A1907" s="158"/>
      <c r="B1907" s="148"/>
      <c r="C1907" s="111"/>
      <c r="D1907" s="111"/>
      <c r="E1907" s="32"/>
      <c r="F1907"/>
    </row>
    <row r="1908" spans="1:6" s="33" customFormat="1" ht="15.75">
      <c r="A1908" s="158"/>
      <c r="B1908" s="148"/>
      <c r="C1908" s="111"/>
      <c r="D1908" s="111"/>
      <c r="E1908" s="32"/>
      <c r="F1908"/>
    </row>
    <row r="1909" spans="1:6" s="33" customFormat="1" ht="15.75">
      <c r="A1909" s="158"/>
      <c r="B1909" s="148"/>
      <c r="C1909" s="111"/>
      <c r="D1909" s="111"/>
      <c r="E1909" s="32"/>
      <c r="F1909"/>
    </row>
    <row r="1910" spans="1:6" s="33" customFormat="1" ht="15.75">
      <c r="A1910" s="158"/>
      <c r="B1910" s="148"/>
      <c r="C1910" s="111"/>
      <c r="D1910" s="111"/>
      <c r="E1910" s="32"/>
      <c r="F1910"/>
    </row>
    <row r="1911" spans="1:6" s="33" customFormat="1" ht="15.75">
      <c r="A1911" s="158"/>
      <c r="B1911" s="148"/>
      <c r="C1911" s="111"/>
      <c r="D1911" s="111"/>
      <c r="E1911" s="32"/>
      <c r="F1911"/>
    </row>
    <row r="1912" spans="1:6" s="33" customFormat="1" ht="15.75">
      <c r="A1912" s="158"/>
      <c r="B1912" s="148"/>
      <c r="C1912" s="111"/>
      <c r="D1912" s="111"/>
      <c r="E1912" s="32"/>
      <c r="F1912"/>
    </row>
    <row r="1913" spans="1:6" s="33" customFormat="1" ht="15.75">
      <c r="A1913" s="158"/>
      <c r="B1913" s="148"/>
      <c r="C1913" s="111"/>
      <c r="D1913" s="111"/>
      <c r="E1913" s="32"/>
      <c r="F1913"/>
    </row>
    <row r="1914" spans="1:6" s="33" customFormat="1" ht="15.75">
      <c r="A1914" s="158"/>
      <c r="B1914" s="148"/>
      <c r="C1914" s="111"/>
      <c r="D1914" s="111"/>
      <c r="E1914" s="32"/>
      <c r="F1914"/>
    </row>
    <row r="1915" spans="1:6" s="33" customFormat="1" ht="15.75">
      <c r="A1915" s="158"/>
      <c r="B1915" s="148"/>
      <c r="C1915" s="111"/>
      <c r="D1915" s="111"/>
      <c r="E1915" s="32"/>
      <c r="F1915"/>
    </row>
    <row r="1916" spans="1:6" s="33" customFormat="1" ht="15.75">
      <c r="A1916" s="158"/>
      <c r="B1916" s="148"/>
      <c r="C1916" s="111"/>
      <c r="D1916" s="111"/>
      <c r="E1916" s="32"/>
      <c r="F1916"/>
    </row>
    <row r="1917" spans="1:6" s="33" customFormat="1" ht="15.75">
      <c r="A1917" s="158"/>
      <c r="B1917" s="148"/>
      <c r="C1917" s="111"/>
      <c r="D1917" s="111"/>
      <c r="E1917" s="32"/>
      <c r="F1917"/>
    </row>
    <row r="1918" spans="1:6" s="33" customFormat="1" ht="15.75">
      <c r="A1918" s="158"/>
      <c r="B1918" s="148"/>
      <c r="C1918" s="111"/>
      <c r="D1918" s="111"/>
      <c r="E1918" s="32"/>
      <c r="F1918"/>
    </row>
    <row r="1919" spans="1:6" s="33" customFormat="1" ht="15.75">
      <c r="A1919" s="158"/>
      <c r="B1919" s="148"/>
      <c r="C1919" s="111"/>
      <c r="D1919" s="111"/>
      <c r="E1919" s="32"/>
      <c r="F1919"/>
    </row>
    <row r="1920" spans="1:6" s="33" customFormat="1" ht="15.75">
      <c r="A1920" s="158"/>
      <c r="B1920" s="148"/>
      <c r="C1920" s="111"/>
      <c r="D1920" s="111"/>
      <c r="E1920" s="32"/>
      <c r="F1920"/>
    </row>
    <row r="1921" spans="1:6" s="33" customFormat="1" ht="15.75">
      <c r="A1921" s="158"/>
      <c r="B1921" s="148"/>
      <c r="C1921" s="111"/>
      <c r="D1921" s="111"/>
      <c r="E1921" s="32"/>
      <c r="F1921"/>
    </row>
    <row r="1922" spans="1:6" s="33" customFormat="1" ht="15.75">
      <c r="A1922" s="158"/>
      <c r="B1922" s="148"/>
      <c r="C1922" s="111"/>
      <c r="D1922" s="111"/>
      <c r="E1922" s="32"/>
      <c r="F1922"/>
    </row>
    <row r="1923" spans="1:6" s="33" customFormat="1" ht="15.75">
      <c r="A1923" s="158"/>
      <c r="B1923" s="148"/>
      <c r="C1923" s="111"/>
      <c r="D1923" s="111"/>
      <c r="E1923" s="32"/>
      <c r="F1923"/>
    </row>
    <row r="1924" spans="1:6" s="33" customFormat="1" ht="15.75">
      <c r="A1924" s="158"/>
      <c r="B1924" s="148"/>
      <c r="C1924" s="111"/>
      <c r="D1924" s="111"/>
      <c r="E1924" s="32"/>
      <c r="F1924"/>
    </row>
    <row r="1925" spans="1:6" s="33" customFormat="1" ht="15.75">
      <c r="A1925" s="158"/>
      <c r="B1925" s="148"/>
      <c r="C1925" s="111"/>
      <c r="D1925" s="111"/>
      <c r="E1925" s="32"/>
      <c r="F1925"/>
    </row>
    <row r="1926" spans="1:6" s="33" customFormat="1" ht="15.75">
      <c r="A1926" s="158"/>
      <c r="B1926" s="148"/>
      <c r="C1926" s="111"/>
      <c r="D1926" s="111"/>
      <c r="E1926" s="32"/>
      <c r="F1926"/>
    </row>
    <row r="1927" spans="1:6" s="33" customFormat="1" ht="15.75">
      <c r="A1927" s="158"/>
      <c r="B1927" s="148"/>
      <c r="C1927" s="111"/>
      <c r="D1927" s="111"/>
      <c r="E1927" s="32"/>
      <c r="F1927"/>
    </row>
    <row r="1928" spans="1:6" s="33" customFormat="1" ht="15.75">
      <c r="A1928" s="158"/>
      <c r="B1928" s="148"/>
      <c r="C1928" s="111"/>
      <c r="D1928" s="111"/>
      <c r="E1928" s="32"/>
      <c r="F1928"/>
    </row>
    <row r="1929" spans="1:6" s="33" customFormat="1" ht="15.75">
      <c r="A1929" s="158"/>
      <c r="B1929" s="148"/>
      <c r="C1929" s="111"/>
      <c r="D1929" s="111"/>
      <c r="E1929" s="32"/>
      <c r="F1929"/>
    </row>
    <row r="1930" spans="1:6" s="33" customFormat="1" ht="15.75">
      <c r="A1930" s="158"/>
      <c r="B1930" s="148"/>
      <c r="C1930" s="111"/>
      <c r="D1930" s="111"/>
      <c r="E1930" s="32"/>
      <c r="F1930"/>
    </row>
    <row r="1931" spans="1:6" s="33" customFormat="1" ht="15.75">
      <c r="A1931" s="158"/>
      <c r="B1931" s="148"/>
      <c r="C1931" s="111"/>
      <c r="D1931" s="111"/>
      <c r="E1931" s="32"/>
      <c r="F1931"/>
    </row>
    <row r="1932" spans="1:6" s="33" customFormat="1" ht="15.75">
      <c r="A1932" s="158"/>
      <c r="B1932" s="148"/>
      <c r="C1932" s="111"/>
      <c r="D1932" s="111"/>
      <c r="E1932" s="32"/>
      <c r="F1932"/>
    </row>
    <row r="1933" spans="1:6" s="33" customFormat="1" ht="15.75">
      <c r="A1933" s="158"/>
      <c r="B1933" s="148"/>
      <c r="C1933" s="111"/>
      <c r="D1933" s="111"/>
      <c r="E1933" s="32"/>
      <c r="F1933"/>
    </row>
    <row r="1934" spans="1:6" s="33" customFormat="1" ht="15.75">
      <c r="A1934" s="158"/>
      <c r="B1934" s="148"/>
      <c r="C1934" s="111"/>
      <c r="D1934" s="111"/>
      <c r="E1934" s="32"/>
      <c r="F1934"/>
    </row>
    <row r="1935" spans="1:6" s="33" customFormat="1" ht="15.75">
      <c r="A1935" s="158"/>
      <c r="B1935" s="148"/>
      <c r="C1935" s="111"/>
      <c r="D1935" s="111"/>
      <c r="E1935" s="32"/>
      <c r="F1935"/>
    </row>
    <row r="1936" spans="1:6" s="33" customFormat="1" ht="15.75">
      <c r="A1936" s="158"/>
      <c r="B1936" s="148"/>
      <c r="C1936" s="111"/>
      <c r="D1936" s="111"/>
      <c r="E1936" s="32"/>
      <c r="F1936"/>
    </row>
    <row r="1937" spans="1:6" s="33" customFormat="1" ht="15.75">
      <c r="A1937" s="158"/>
      <c r="B1937" s="148"/>
      <c r="C1937" s="111"/>
      <c r="D1937" s="111"/>
      <c r="E1937" s="32"/>
      <c r="F1937"/>
    </row>
    <row r="1938" spans="1:6" s="33" customFormat="1" ht="15.75">
      <c r="A1938" s="158"/>
      <c r="B1938" s="148"/>
      <c r="C1938" s="111"/>
      <c r="D1938" s="111"/>
      <c r="E1938" s="32"/>
      <c r="F1938"/>
    </row>
    <row r="1939" spans="1:6" s="33" customFormat="1" ht="15.75">
      <c r="A1939" s="158"/>
      <c r="B1939" s="148"/>
      <c r="C1939" s="111"/>
      <c r="D1939" s="111"/>
      <c r="E1939" s="32"/>
      <c r="F1939"/>
    </row>
    <row r="1940" spans="1:6" s="33" customFormat="1" ht="15.75">
      <c r="A1940" s="158"/>
      <c r="B1940" s="148"/>
      <c r="C1940" s="111"/>
      <c r="D1940" s="111"/>
      <c r="E1940" s="32"/>
      <c r="F1940"/>
    </row>
    <row r="1941" spans="1:6" s="33" customFormat="1" ht="15.75">
      <c r="A1941" s="158"/>
      <c r="B1941" s="148"/>
      <c r="C1941" s="111"/>
      <c r="D1941" s="111"/>
      <c r="E1941" s="32"/>
      <c r="F1941"/>
    </row>
    <row r="1942" spans="1:6" s="33" customFormat="1" ht="15.75">
      <c r="A1942" s="158"/>
      <c r="B1942" s="148"/>
      <c r="C1942" s="111"/>
      <c r="D1942" s="111"/>
      <c r="E1942" s="32"/>
      <c r="F1942"/>
    </row>
    <row r="1943" spans="1:6" s="33" customFormat="1" ht="15.75">
      <c r="A1943" s="158"/>
      <c r="B1943" s="148"/>
      <c r="C1943" s="111"/>
      <c r="D1943" s="111"/>
      <c r="E1943" s="32"/>
      <c r="F1943"/>
    </row>
    <row r="1944" spans="1:6" s="33" customFormat="1" ht="15.75">
      <c r="A1944" s="158"/>
      <c r="B1944" s="148"/>
      <c r="C1944" s="111"/>
      <c r="D1944" s="111"/>
      <c r="E1944" s="32"/>
      <c r="F1944"/>
    </row>
    <row r="1945" spans="1:6" s="33" customFormat="1" ht="15.75">
      <c r="A1945" s="158"/>
      <c r="B1945" s="148"/>
      <c r="C1945" s="111"/>
      <c r="D1945" s="111"/>
      <c r="E1945" s="32"/>
      <c r="F1945"/>
    </row>
    <row r="1946" spans="1:6" s="33" customFormat="1" ht="15.75">
      <c r="A1946" s="158"/>
      <c r="B1946" s="148"/>
      <c r="C1946" s="111"/>
      <c r="D1946" s="111"/>
      <c r="E1946" s="32"/>
      <c r="F1946"/>
    </row>
    <row r="1947" spans="1:6" s="33" customFormat="1" ht="15.75">
      <c r="A1947" s="158"/>
      <c r="B1947" s="148"/>
      <c r="C1947" s="111"/>
      <c r="D1947" s="111"/>
      <c r="E1947" s="32"/>
      <c r="F1947"/>
    </row>
    <row r="1948" spans="1:6" s="33" customFormat="1" ht="15.75">
      <c r="A1948" s="158"/>
      <c r="B1948" s="148"/>
      <c r="C1948" s="111"/>
      <c r="D1948" s="111"/>
      <c r="E1948" s="32"/>
      <c r="F1948"/>
    </row>
    <row r="1949" spans="1:6" s="33" customFormat="1" ht="15.75">
      <c r="A1949" s="158"/>
      <c r="B1949" s="148"/>
      <c r="C1949" s="111"/>
      <c r="D1949" s="111"/>
      <c r="E1949" s="32"/>
      <c r="F1949"/>
    </row>
    <row r="1950" spans="1:6" s="33" customFormat="1" ht="15.75">
      <c r="A1950" s="158"/>
      <c r="B1950" s="148"/>
      <c r="C1950" s="111"/>
      <c r="D1950" s="111"/>
      <c r="E1950" s="32"/>
      <c r="F1950"/>
    </row>
    <row r="1951" spans="1:6" s="33" customFormat="1" ht="15.75">
      <c r="A1951" s="158"/>
      <c r="B1951" s="148"/>
      <c r="C1951" s="111"/>
      <c r="D1951" s="111"/>
      <c r="E1951" s="32"/>
      <c r="F1951"/>
    </row>
    <row r="1952" spans="1:6" s="33" customFormat="1" ht="15.75">
      <c r="A1952" s="158"/>
      <c r="B1952" s="148"/>
      <c r="C1952" s="111"/>
      <c r="D1952" s="111"/>
      <c r="E1952" s="32"/>
      <c r="F1952"/>
    </row>
    <row r="1953" spans="1:6" s="33" customFormat="1" ht="15.75">
      <c r="A1953" s="158"/>
      <c r="B1953" s="148"/>
      <c r="C1953" s="111"/>
      <c r="D1953" s="111"/>
      <c r="E1953" s="32"/>
      <c r="F1953"/>
    </row>
    <row r="1954" spans="1:6" s="33" customFormat="1" ht="15.75">
      <c r="A1954" s="158"/>
      <c r="B1954" s="148"/>
      <c r="C1954" s="111"/>
      <c r="D1954" s="111"/>
      <c r="E1954" s="32"/>
      <c r="F1954"/>
    </row>
    <row r="1955" spans="1:6" s="33" customFormat="1" ht="15.75">
      <c r="A1955" s="158"/>
      <c r="B1955" s="148"/>
      <c r="C1955" s="111"/>
      <c r="D1955" s="111"/>
      <c r="E1955" s="32"/>
      <c r="F1955"/>
    </row>
    <row r="1956" spans="1:6" s="33" customFormat="1" ht="15.75">
      <c r="A1956" s="158"/>
      <c r="B1956" s="148"/>
      <c r="C1956" s="111"/>
      <c r="D1956" s="111"/>
      <c r="E1956" s="32"/>
      <c r="F1956"/>
    </row>
    <row r="1957" spans="1:6" s="33" customFormat="1" ht="15.75">
      <c r="A1957" s="158"/>
      <c r="B1957" s="148"/>
      <c r="C1957" s="111"/>
      <c r="D1957" s="111"/>
      <c r="E1957" s="32"/>
      <c r="F1957"/>
    </row>
    <row r="1958" spans="1:6" s="33" customFormat="1" ht="15.75">
      <c r="A1958" s="158"/>
      <c r="B1958" s="148"/>
      <c r="C1958" s="111"/>
      <c r="D1958" s="111"/>
      <c r="E1958" s="32"/>
      <c r="F1958"/>
    </row>
    <row r="1959" spans="1:6" s="33" customFormat="1" ht="15.75">
      <c r="A1959" s="158"/>
      <c r="B1959" s="148"/>
      <c r="C1959" s="111"/>
      <c r="D1959" s="111"/>
      <c r="E1959" s="32"/>
      <c r="F1959"/>
    </row>
    <row r="1960" spans="1:6" s="33" customFormat="1" ht="15.75">
      <c r="A1960" s="158"/>
      <c r="B1960" s="148"/>
      <c r="C1960" s="111"/>
      <c r="D1960" s="111"/>
      <c r="E1960" s="32"/>
      <c r="F1960"/>
    </row>
    <row r="1961" spans="1:6" s="33" customFormat="1" ht="15.75">
      <c r="A1961" s="158"/>
      <c r="B1961" s="148"/>
      <c r="C1961" s="111"/>
      <c r="D1961" s="111"/>
      <c r="E1961" s="32"/>
      <c r="F1961"/>
    </row>
    <row r="1962" spans="1:6" s="33" customFormat="1" ht="15.75">
      <c r="A1962" s="158"/>
      <c r="B1962" s="148"/>
      <c r="C1962" s="111"/>
      <c r="D1962" s="111"/>
      <c r="E1962" s="32"/>
      <c r="F1962"/>
    </row>
    <row r="1963" spans="1:6" s="33" customFormat="1" ht="15.75">
      <c r="A1963" s="158"/>
      <c r="B1963" s="148"/>
      <c r="C1963" s="111"/>
      <c r="D1963" s="111"/>
      <c r="E1963" s="32"/>
      <c r="F1963"/>
    </row>
    <row r="1964" spans="1:6" s="33" customFormat="1" ht="15.75">
      <c r="A1964" s="158"/>
      <c r="B1964" s="148"/>
      <c r="C1964" s="111"/>
      <c r="D1964" s="111"/>
      <c r="E1964" s="32"/>
      <c r="F1964"/>
    </row>
    <row r="1965" spans="1:6" s="33" customFormat="1" ht="15.75">
      <c r="A1965" s="158"/>
      <c r="B1965" s="148"/>
      <c r="C1965" s="111"/>
      <c r="D1965" s="111"/>
      <c r="E1965" s="32"/>
      <c r="F1965"/>
    </row>
    <row r="1966" spans="1:6" s="33" customFormat="1" ht="15.75">
      <c r="A1966" s="158"/>
      <c r="B1966" s="148"/>
      <c r="C1966" s="111"/>
      <c r="D1966" s="111"/>
      <c r="E1966" s="32"/>
      <c r="F1966"/>
    </row>
    <row r="1967" spans="1:6" s="33" customFormat="1" ht="15.75">
      <c r="A1967" s="158"/>
      <c r="B1967" s="148"/>
      <c r="C1967" s="111"/>
      <c r="D1967" s="111"/>
      <c r="E1967" s="32"/>
      <c r="F1967"/>
    </row>
    <row r="1968" spans="1:6" s="33" customFormat="1" ht="15.75">
      <c r="A1968" s="158"/>
      <c r="B1968" s="148"/>
      <c r="C1968" s="111"/>
      <c r="D1968" s="111"/>
      <c r="E1968" s="32"/>
      <c r="F1968"/>
    </row>
    <row r="1969" spans="1:6" s="33" customFormat="1" ht="15.75">
      <c r="A1969" s="158"/>
      <c r="B1969" s="148"/>
      <c r="C1969" s="111"/>
      <c r="D1969" s="111"/>
      <c r="E1969" s="32"/>
      <c r="F1969"/>
    </row>
    <row r="1970" spans="1:6" s="33" customFormat="1" ht="15.75">
      <c r="A1970" s="158"/>
      <c r="B1970" s="148"/>
      <c r="C1970" s="111"/>
      <c r="D1970" s="111"/>
      <c r="E1970" s="32"/>
      <c r="F1970"/>
    </row>
    <row r="1971" spans="1:6" s="33" customFormat="1" ht="15.75">
      <c r="A1971" s="158"/>
      <c r="B1971" s="148"/>
      <c r="C1971" s="111"/>
      <c r="D1971" s="111"/>
      <c r="E1971" s="32"/>
      <c r="F1971"/>
    </row>
    <row r="1972" spans="1:6" s="33" customFormat="1" ht="15.75">
      <c r="A1972" s="158"/>
      <c r="B1972" s="148"/>
      <c r="C1972" s="111"/>
      <c r="D1972" s="111"/>
      <c r="E1972" s="32"/>
      <c r="F1972"/>
    </row>
    <row r="1973" spans="1:6" s="33" customFormat="1" ht="15.75">
      <c r="A1973" s="158"/>
      <c r="B1973" s="148"/>
      <c r="C1973" s="111"/>
      <c r="D1973" s="111"/>
      <c r="E1973" s="32"/>
      <c r="F1973"/>
    </row>
    <row r="1974" spans="1:6" s="33" customFormat="1" ht="15.75">
      <c r="A1974" s="158"/>
      <c r="B1974" s="148"/>
      <c r="C1974" s="111"/>
      <c r="D1974" s="111"/>
      <c r="E1974" s="32"/>
      <c r="F1974"/>
    </row>
    <row r="1975" spans="1:6" s="33" customFormat="1" ht="15.75">
      <c r="A1975" s="158"/>
      <c r="B1975" s="148"/>
      <c r="C1975" s="111"/>
      <c r="D1975" s="111"/>
      <c r="E1975" s="32"/>
      <c r="F1975"/>
    </row>
    <row r="1976" spans="1:6" s="33" customFormat="1" ht="15.75">
      <c r="A1976" s="158"/>
      <c r="B1976" s="148"/>
      <c r="C1976" s="111"/>
      <c r="D1976" s="111"/>
      <c r="E1976" s="32"/>
      <c r="F1976"/>
    </row>
    <row r="1977" spans="1:6" s="33" customFormat="1" ht="15.75">
      <c r="A1977" s="158"/>
      <c r="B1977" s="148"/>
      <c r="C1977" s="111"/>
      <c r="D1977" s="111"/>
      <c r="E1977" s="32"/>
      <c r="F1977"/>
    </row>
    <row r="1978" spans="1:6" s="33" customFormat="1" ht="15.75">
      <c r="A1978" s="158"/>
      <c r="B1978" s="148"/>
      <c r="C1978" s="111"/>
      <c r="D1978" s="111"/>
      <c r="E1978" s="32"/>
      <c r="F1978"/>
    </row>
    <row r="1979" spans="1:6" s="33" customFormat="1" ht="15.75">
      <c r="A1979" s="158"/>
      <c r="B1979" s="148"/>
      <c r="C1979" s="111"/>
      <c r="D1979" s="111"/>
      <c r="E1979" s="32"/>
      <c r="F1979"/>
    </row>
    <row r="1980" spans="1:6" s="33" customFormat="1" ht="15.75">
      <c r="A1980" s="158"/>
      <c r="B1980" s="148"/>
      <c r="C1980" s="111"/>
      <c r="D1980" s="111"/>
      <c r="E1980" s="32"/>
      <c r="F1980"/>
    </row>
    <row r="1981" spans="1:6" s="33" customFormat="1" ht="15.75">
      <c r="A1981" s="158"/>
      <c r="B1981" s="148"/>
      <c r="C1981" s="111"/>
      <c r="D1981" s="111"/>
      <c r="E1981" s="32"/>
      <c r="F1981"/>
    </row>
    <row r="1982" spans="1:6" s="33" customFormat="1" ht="15.75">
      <c r="A1982" s="158"/>
      <c r="B1982" s="148"/>
      <c r="C1982" s="111"/>
      <c r="D1982" s="111"/>
      <c r="E1982" s="32"/>
      <c r="F1982"/>
    </row>
    <row r="1983" spans="1:6" s="33" customFormat="1" ht="15.75">
      <c r="A1983" s="158"/>
      <c r="B1983" s="353"/>
      <c r="C1983" s="111"/>
      <c r="D1983" s="111"/>
      <c r="E1983" s="32"/>
      <c r="F1983"/>
    </row>
    <row r="1984" spans="1:6" s="33" customFormat="1" ht="15.75">
      <c r="A1984" s="158"/>
      <c r="B1984" s="353"/>
      <c r="C1984" s="111"/>
      <c r="D1984" s="111"/>
      <c r="E1984" s="32"/>
      <c r="F1984"/>
    </row>
    <row r="1985" spans="1:6" s="33" customFormat="1" ht="15.75">
      <c r="A1985" s="158"/>
      <c r="B1985" s="353"/>
      <c r="C1985" s="111"/>
      <c r="D1985" s="111"/>
      <c r="E1985" s="32"/>
      <c r="F1985"/>
    </row>
    <row r="1986" spans="1:6" s="33" customFormat="1" ht="15.75">
      <c r="A1986" s="158"/>
      <c r="B1986" s="353"/>
      <c r="C1986" s="111"/>
      <c r="D1986" s="111"/>
      <c r="E1986" s="32"/>
      <c r="F1986"/>
    </row>
    <row r="1987" spans="1:6" s="33" customFormat="1" ht="15.75">
      <c r="A1987" s="158"/>
      <c r="B1987" s="353"/>
      <c r="C1987" s="111"/>
      <c r="D1987" s="111"/>
      <c r="E1987" s="32"/>
      <c r="F1987"/>
    </row>
    <row r="1988" spans="1:6" s="33" customFormat="1" ht="15.75">
      <c r="A1988" s="158"/>
      <c r="B1988" s="353"/>
      <c r="C1988" s="111"/>
      <c r="D1988" s="111"/>
      <c r="E1988" s="32"/>
      <c r="F1988"/>
    </row>
    <row r="1989" spans="1:6" s="33" customFormat="1" ht="15.75">
      <c r="A1989" s="158"/>
      <c r="B1989" s="353"/>
      <c r="C1989" s="111"/>
      <c r="D1989" s="111"/>
      <c r="E1989" s="32"/>
      <c r="F1989"/>
    </row>
    <row r="1990" spans="1:6" s="33" customFormat="1" ht="15.75">
      <c r="A1990" s="158"/>
      <c r="B1990" s="353"/>
      <c r="C1990" s="111"/>
      <c r="D1990" s="111"/>
      <c r="E1990" s="32"/>
      <c r="F1990"/>
    </row>
    <row r="1991" spans="1:6" s="33" customFormat="1" ht="15.75">
      <c r="A1991" s="158"/>
      <c r="B1991" s="353"/>
      <c r="C1991" s="111"/>
      <c r="D1991" s="111"/>
      <c r="E1991" s="32"/>
      <c r="F1991"/>
    </row>
    <row r="1992" spans="1:6" s="33" customFormat="1" ht="15.75">
      <c r="A1992" s="158"/>
      <c r="B1992" s="353"/>
      <c r="C1992" s="111"/>
      <c r="D1992" s="111"/>
      <c r="E1992" s="32"/>
      <c r="F1992"/>
    </row>
    <row r="1993" spans="1:6" s="33" customFormat="1" ht="15.75">
      <c r="A1993" s="158"/>
      <c r="B1993" s="353"/>
      <c r="C1993" s="111"/>
      <c r="D1993" s="111"/>
      <c r="E1993" s="32"/>
      <c r="F1993"/>
    </row>
    <row r="1994" spans="1:6" s="33" customFormat="1" ht="15.75">
      <c r="A1994" s="158"/>
      <c r="B1994" s="353"/>
      <c r="C1994" s="111"/>
      <c r="D1994" s="111"/>
      <c r="E1994" s="32"/>
      <c r="F1994"/>
    </row>
    <row r="1995" spans="1:6" s="33" customFormat="1" ht="15.75">
      <c r="A1995" s="158"/>
      <c r="B1995" s="353"/>
      <c r="C1995" s="111"/>
      <c r="D1995" s="111"/>
      <c r="E1995" s="32"/>
      <c r="F1995"/>
    </row>
    <row r="1996" spans="1:6" s="33" customFormat="1" ht="15.75">
      <c r="A1996" s="158"/>
      <c r="B1996" s="148"/>
      <c r="C1996" s="111"/>
      <c r="D1996" s="111"/>
      <c r="E1996" s="32"/>
      <c r="F1996"/>
    </row>
    <row r="1997" spans="1:6" s="33" customFormat="1" ht="15.75">
      <c r="A1997" s="158"/>
      <c r="B1997" s="148"/>
      <c r="C1997" s="111"/>
      <c r="D1997" s="111"/>
      <c r="E1997" s="32"/>
      <c r="F1997"/>
    </row>
    <row r="1998" spans="1:6" s="33" customFormat="1" ht="15.75">
      <c r="A1998" s="158"/>
      <c r="B1998" s="148"/>
      <c r="C1998" s="111"/>
      <c r="D1998" s="111"/>
      <c r="E1998" s="32"/>
      <c r="F1998"/>
    </row>
    <row r="1999" spans="1:6" s="33" customFormat="1" ht="15.75">
      <c r="A1999" s="158"/>
      <c r="B1999" s="148"/>
      <c r="C1999" s="111"/>
      <c r="D1999" s="111"/>
      <c r="E1999" s="32"/>
      <c r="F1999"/>
    </row>
    <row r="2000" spans="1:6" s="33" customFormat="1" ht="15.75">
      <c r="A2000" s="158"/>
      <c r="B2000" s="148"/>
      <c r="C2000" s="111"/>
      <c r="D2000" s="111"/>
      <c r="E2000" s="32"/>
      <c r="F2000"/>
    </row>
    <row r="2001" spans="1:6" s="33" customFormat="1" ht="15.75">
      <c r="A2001" s="158"/>
      <c r="B2001" s="148"/>
      <c r="C2001" s="111"/>
      <c r="D2001" s="111"/>
      <c r="E2001" s="32"/>
      <c r="F2001"/>
    </row>
    <row r="2002" spans="1:6" s="33" customFormat="1" ht="15.75">
      <c r="A2002" s="158"/>
      <c r="B2002" s="148"/>
      <c r="C2002" s="111"/>
      <c r="D2002" s="111"/>
      <c r="E2002" s="32"/>
      <c r="F2002"/>
    </row>
    <row r="2003" spans="1:6" s="33" customFormat="1" ht="15.75">
      <c r="A2003" s="158"/>
      <c r="B2003" s="148"/>
      <c r="C2003" s="111"/>
      <c r="D2003" s="111"/>
      <c r="E2003" s="32"/>
      <c r="F2003"/>
    </row>
    <row r="2004" spans="1:6" s="33" customFormat="1" ht="15.75">
      <c r="A2004" s="158"/>
      <c r="B2004" s="148"/>
      <c r="C2004" s="111"/>
      <c r="D2004" s="111"/>
      <c r="E2004" s="32"/>
      <c r="F2004"/>
    </row>
    <row r="2005" spans="1:6" s="33" customFormat="1" ht="15.75">
      <c r="A2005" s="158"/>
      <c r="B2005" s="148"/>
      <c r="C2005" s="111"/>
      <c r="D2005" s="111"/>
      <c r="E2005" s="32"/>
      <c r="F2005"/>
    </row>
    <row r="2006" spans="1:6" ht="13.35" customHeight="1" thickBot="1">
      <c r="A2006" s="159"/>
      <c r="B2006" s="458" t="str">
        <f ca="1">OFFSET(L!$C$1,MATCH("General"&amp;"Cpy",L!$A:$A,0)-1,SL,,)</f>
        <v>© 2022 Responsible Minerals Initiative. All rights reserved.</v>
      </c>
      <c r="C2006" s="458"/>
      <c r="D2006" s="458"/>
      <c r="E2006" s="31"/>
    </row>
    <row r="2007" spans="1:6" ht="13.5" thickTop="1">
      <c r="D2007" s="118"/>
    </row>
  </sheetData>
  <sheetProtection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6384" width="8.875" style="224"/>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7" customWidth="1"/>
    <col min="2" max="2" width="14" style="287" customWidth="1"/>
    <col min="3" max="3" width="6.125" style="287" customWidth="1"/>
    <col min="4" max="4" width="56.25" style="287" customWidth="1"/>
    <col min="5" max="5" width="53.75" style="282" customWidth="1"/>
    <col min="6" max="6" width="54.125" style="287" customWidth="1"/>
    <col min="7" max="7" width="68.25" style="290" customWidth="1"/>
    <col min="8" max="8" width="49.25" style="287" customWidth="1"/>
    <col min="9" max="9" width="51.625" style="287" customWidth="1"/>
    <col min="10" max="10" width="50.25" style="287" customWidth="1"/>
    <col min="11" max="11" width="51.875" style="251" customWidth="1"/>
    <col min="12" max="12" width="66.875" style="317" customWidth="1"/>
    <col min="13" max="13" width="46.125" style="185" customWidth="1"/>
    <col min="14" max="15" width="8.875" style="185" customWidth="1"/>
    <col min="16" max="16384" width="8.87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5.5">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ht="28.5">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99">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2.75">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8.5">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57">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2.75">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2.75">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45">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85.5">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30">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99.75">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42.75">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85.5">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2.75">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2.75">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53">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27.5">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5">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57">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409.5">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16.75">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70">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35">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35">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2.75">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75">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114">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28.25">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20">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409.5">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40">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225">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105">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2.75">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8.5">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105">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85.5">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7">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56.75">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5.5">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99.75">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28.25">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85.5">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5">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5">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1">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99">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99.75">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99.5">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213.75">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28.25">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57">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213.75">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42.75">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56.25">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85.25">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56.75">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342">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114">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57">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ht="28.5">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114">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8.5">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2.75">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8.5">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ht="28.5">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8.5">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8.5">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8.5">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8.5">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8.5">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6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8.5">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8.5">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8.5">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8.5">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5.5">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78.5">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56.75">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85.25">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85.5">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56.75">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28.25">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56.75">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5">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70.75">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28.25">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56.25">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42.25">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8.5">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71.25">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8.5">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71">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114">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313.5">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85">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8.5">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56.75">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99.75">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28">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213.75">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202.5">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8.5">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8.5">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57">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60">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7">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ht="28.5">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ht="28.5">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ht="28.5">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8.5">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8.5">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8.5">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8.5">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ht="28.5">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ht="28.5">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ht="28.5">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ht="28.5">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ht="28.5">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ht="28.5">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ht="28.5">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ht="28.5">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ht="28.5">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42.75">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30">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28.5">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1">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38.25">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45">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30">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30">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38.25">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ht="28.5">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8.5">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71.25">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1">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38.25">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45">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57">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42.75">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30">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ht="28.5">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ht="28.5">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ht="28.5">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ht="28.5">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ht="28.5">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ht="28.5">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ht="28.5">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ht="28.5">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ht="28.5">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ht="28.5">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ht="28.5">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ht="28.5">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ht="28.5">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ht="28.5">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ht="28.5">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ht="28.5">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ht="28.5">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ht="28.5">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28.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8.5">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28.5">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28.5">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28.5">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ht="28.5">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28.5">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30">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28.5">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ht="28.5">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ht="28.5">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ht="28.5">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28.5">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8.5">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8.5">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8.5">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8.5">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8.5">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8.5">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8.5">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ht="28.5">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ht="28.5">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2.75">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2.75">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7">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ht="28.5">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42.75">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2.75">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5">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ht="28.5">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ht="28.5">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ht="28.5">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ht="28.5">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7">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8.5">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42.75">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8.5">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8.5">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28.5">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8.5">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2.75">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57">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42.75">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2.75">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2.75">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42.75">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2.75">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7">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7">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7">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7">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71.25">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71.25">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71.25">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71.25">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71.25">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71.25">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71.25">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71.25">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71.25">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71.25">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71.25">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71.25">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57">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7">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7">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7">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2.75">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2.75">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2.75">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2.75">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7">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71.25">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7">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99.75">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57">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57">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2.75">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57">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57">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57">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8.5">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5.5">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8.5">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8.5">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71.25">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8.5">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42.75">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85.5">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F44111E3BEA1094596F136CF6C0D577A" ma:contentTypeVersion="1" ma:contentTypeDescription="Create a new document." ma:contentTypeScope="" ma:versionID="b465623ce9c562fd98efdbb7b574af49">
  <xsd:schema xmlns:xsd="http://www.w3.org/2001/XMLSchema" xmlns:xs="http://www.w3.org/2001/XMLSchema" xmlns:p="http://schemas.microsoft.com/office/2006/metadata/properties" xmlns:ns2="264e217a-1fb0-4f35-9e04-0228a3b37810" targetNamespace="http://schemas.microsoft.com/office/2006/metadata/properties" ma:root="true" ma:fieldsID="a89dc7fdf5684b5d1f57e84c322b1e80" ns2:_="">
    <xsd:import namespace="264e217a-1fb0-4f35-9e04-0228a3b37810"/>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4e217a-1fb0-4f35-9e04-0228a3b3781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264e217a-1fb0-4f35-9e04-0228a3b37810">KUKMSXHKRHK5-37-1645</_dlc_DocId>
    <_dlc_DocIdUrl xmlns="264e217a-1fb0-4f35-9e04-0228a3b37810">
      <Url>http://vishaypgweb.vishaypg.com/EHS/_layouts/DocIdRedir.aspx?ID=KUKMSXHKRHK5-37-1645</Url>
      <Description>KUKMSXHKRHK5-37-1645</Description>
    </_dlc_DocIdUrl>
  </documentManagement>
</p:properties>
</file>

<file path=customXml/itemProps1.xml><?xml version="1.0" encoding="utf-8"?>
<ds:datastoreItem xmlns:ds="http://schemas.openxmlformats.org/officeDocument/2006/customXml" ds:itemID="{0F82FF49-0B3B-4880-9D82-3D2E2CFC036A}">
  <ds:schemaRefs>
    <ds:schemaRef ds:uri="http://schemas.microsoft.com/sharepoint/events"/>
  </ds:schemaRefs>
</ds:datastoreItem>
</file>

<file path=customXml/itemProps2.xml><?xml version="1.0" encoding="utf-8"?>
<ds:datastoreItem xmlns:ds="http://schemas.openxmlformats.org/officeDocument/2006/customXml" ds:itemID="{E88728FD-5C37-427C-A4DD-02B88FA307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4e217a-1fb0-4f35-9e04-0228a3b378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03DEE780-EC47-41FC-861F-1BDFE6C5F8C3}">
  <ds:schemaRefs>
    <ds:schemaRef ds:uri="http://schemas.microsoft.com/office/2006/documentManagement/types"/>
    <ds:schemaRef ds:uri="264e217a-1fb0-4f35-9e04-0228a3b37810"/>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Offenmuller, Katrin</cp:lastModifiedBy>
  <cp:lastPrinted>2015-04-21T20:47:43Z</cp:lastPrinted>
  <dcterms:created xsi:type="dcterms:W3CDTF">2010-06-21T21:00:23Z</dcterms:created>
  <dcterms:modified xsi:type="dcterms:W3CDTF">2022-11-02T14:26:11Z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0x010100F44111E3BEA1094596F136CF6C0D577A</vt:lpwstr>
  </property>
  <property fmtid="{D5CDD505-2E9C-101B-9397-08002B2CF9AE}" pid="4" name="Order">
    <vt:r8>100</vt:r8>
  </property>
  <property fmtid="{D5CDD505-2E9C-101B-9397-08002B2CF9AE}" pid="5" name="_dlc_DocIdItemGuid">
    <vt:lpwstr>4a7487de-70d9-437e-9ec1-baa6ac3f0d5c</vt:lpwstr>
  </property>
</Properties>
</file>